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https://syddanskuni.sharepoint.com/sites/EksamensplanlgningpTEK/Delte dokumenter/Sommer 2026/Eksamensplaner/Sønderborg/"/>
    </mc:Choice>
  </mc:AlternateContent>
  <xr:revisionPtr revIDLastSave="425" documentId="8_{27B167A4-8387-4317-8429-FB5378253345}" xr6:coauthVersionLast="47" xr6:coauthVersionMax="47" xr10:uidLastSave="{528938A5-116D-4445-A3DB-4A92634001C7}"/>
  <workbookProtection workbookAlgorithmName="SHA-512" workbookHashValue="FAy6meRe1WtiKfFyDtQBDNc7ObmsOTJ88UP78zhf5F/ECfG7zSu3YyK7nsiHfhtqNkXYVodovxS2Rh1fyonAyw==" workbookSaltValue="dFCQMh03M4e004tGu2C1tw==" workbookSpinCount="100000" lockStructure="1"/>
  <bookViews>
    <workbookView xWindow="-120" yWindow="-120" windowWidth="38640" windowHeight="21120" xr2:uid="{E220AF53-0C70-48DB-BC5B-AFA6DCCC3929}"/>
  </bookViews>
  <sheets>
    <sheet name="TEK Exam Schedule S26 - Sdb." sheetId="7" r:id="rId1"/>
    <sheet name="XPlan" sheetId="4" state="hidden" r:id="rId2"/>
  </sheets>
  <definedNames>
    <definedName name="_xlnm._FilterDatabase" localSheetId="0" hidden="1">'TEK Exam Schedule S26 - Sdb.'!$B$10:$L$174</definedName>
    <definedName name="_xlnm._FilterDatabase" localSheetId="1" hidden="1">XPlan!$R$13:$AE$13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O14" i="4" l="1"/>
  <c r="B86" i="4" l="1"/>
  <c r="B187" i="4"/>
  <c r="C187" i="4" s="1"/>
  <c r="N187" i="4"/>
  <c r="B188" i="4"/>
  <c r="E188" i="4" s="1"/>
  <c r="N188" i="4"/>
  <c r="B189" i="4"/>
  <c r="H189" i="4" s="1"/>
  <c r="N189" i="4"/>
  <c r="DK187" i="4"/>
  <c r="DL187" i="4"/>
  <c r="DM187" i="4"/>
  <c r="DN187" i="4"/>
  <c r="DO187" i="4"/>
  <c r="DP187" i="4"/>
  <c r="DQ187" i="4"/>
  <c r="DR187" i="4"/>
  <c r="DS187" i="4"/>
  <c r="DT187" i="4"/>
  <c r="DU187" i="4"/>
  <c r="DV187" i="4"/>
  <c r="DW187" i="4"/>
  <c r="DX187" i="4"/>
  <c r="DY187" i="4"/>
  <c r="DZ187" i="4"/>
  <c r="DK188" i="4"/>
  <c r="DL188" i="4"/>
  <c r="DM188" i="4"/>
  <c r="DN188" i="4"/>
  <c r="DO188" i="4"/>
  <c r="DP188" i="4"/>
  <c r="DQ188" i="4"/>
  <c r="DR188" i="4"/>
  <c r="DS188" i="4"/>
  <c r="DT188" i="4"/>
  <c r="DU188" i="4"/>
  <c r="DV188" i="4"/>
  <c r="DW188" i="4"/>
  <c r="DX188" i="4"/>
  <c r="DY188" i="4"/>
  <c r="DZ188" i="4"/>
  <c r="DK189" i="4"/>
  <c r="DL189" i="4"/>
  <c r="DM189" i="4"/>
  <c r="DN189" i="4"/>
  <c r="DO189" i="4"/>
  <c r="DP189" i="4"/>
  <c r="DQ189" i="4"/>
  <c r="DR189" i="4"/>
  <c r="DS189" i="4"/>
  <c r="DT189" i="4"/>
  <c r="DU189" i="4"/>
  <c r="DV189" i="4"/>
  <c r="DW189" i="4"/>
  <c r="DX189" i="4"/>
  <c r="DY189" i="4"/>
  <c r="DZ189" i="4"/>
  <c r="DK190" i="4"/>
  <c r="DL190" i="4"/>
  <c r="DM190" i="4"/>
  <c r="DN190" i="4"/>
  <c r="DO190" i="4"/>
  <c r="DP190" i="4"/>
  <c r="DQ190" i="4"/>
  <c r="DR190" i="4"/>
  <c r="DS190" i="4"/>
  <c r="DT190" i="4"/>
  <c r="DU190" i="4"/>
  <c r="DV190" i="4"/>
  <c r="DW190" i="4"/>
  <c r="DX190" i="4"/>
  <c r="DY190" i="4"/>
  <c r="DZ190" i="4"/>
  <c r="DK191" i="4"/>
  <c r="DL191" i="4"/>
  <c r="DM191" i="4"/>
  <c r="DN191" i="4"/>
  <c r="DO191" i="4"/>
  <c r="DP191" i="4"/>
  <c r="DQ191" i="4"/>
  <c r="DR191" i="4"/>
  <c r="DS191" i="4"/>
  <c r="DT191" i="4"/>
  <c r="DU191" i="4"/>
  <c r="DV191" i="4"/>
  <c r="DW191" i="4"/>
  <c r="DX191" i="4"/>
  <c r="DY191" i="4"/>
  <c r="DZ191" i="4"/>
  <c r="DK192" i="4"/>
  <c r="DL192" i="4"/>
  <c r="DM192" i="4"/>
  <c r="DN192" i="4"/>
  <c r="DO192" i="4"/>
  <c r="DP192" i="4"/>
  <c r="DQ192" i="4"/>
  <c r="DR192" i="4"/>
  <c r="DS192" i="4"/>
  <c r="DT192" i="4"/>
  <c r="DU192" i="4"/>
  <c r="DV192" i="4"/>
  <c r="DW192" i="4"/>
  <c r="DX192" i="4"/>
  <c r="DY192" i="4"/>
  <c r="DZ192" i="4"/>
  <c r="DK193" i="4"/>
  <c r="DL193" i="4"/>
  <c r="DM193" i="4"/>
  <c r="DN193" i="4"/>
  <c r="DO193" i="4"/>
  <c r="DP193" i="4"/>
  <c r="DQ193" i="4"/>
  <c r="DR193" i="4"/>
  <c r="DS193" i="4"/>
  <c r="DT193" i="4"/>
  <c r="DU193" i="4"/>
  <c r="DV193" i="4"/>
  <c r="DW193" i="4"/>
  <c r="DX193" i="4"/>
  <c r="DY193" i="4"/>
  <c r="DZ193" i="4"/>
  <c r="DK194" i="4"/>
  <c r="DL194" i="4"/>
  <c r="DM194" i="4"/>
  <c r="DN194" i="4"/>
  <c r="DO194" i="4"/>
  <c r="DP194" i="4"/>
  <c r="DQ194" i="4"/>
  <c r="DR194" i="4"/>
  <c r="DS194" i="4"/>
  <c r="DT194" i="4"/>
  <c r="DU194" i="4"/>
  <c r="DV194" i="4"/>
  <c r="DW194" i="4"/>
  <c r="DX194" i="4"/>
  <c r="DY194" i="4"/>
  <c r="DZ194" i="4"/>
  <c r="DK195" i="4"/>
  <c r="DL195" i="4"/>
  <c r="DM195" i="4"/>
  <c r="DN195" i="4"/>
  <c r="DO195" i="4"/>
  <c r="DP195" i="4"/>
  <c r="DQ195" i="4"/>
  <c r="DR195" i="4"/>
  <c r="DS195" i="4"/>
  <c r="DT195" i="4"/>
  <c r="DU195" i="4"/>
  <c r="DV195" i="4"/>
  <c r="DW195" i="4"/>
  <c r="DX195" i="4"/>
  <c r="DY195" i="4"/>
  <c r="DZ195" i="4"/>
  <c r="DK196" i="4"/>
  <c r="DL196" i="4"/>
  <c r="DM196" i="4"/>
  <c r="DN196" i="4"/>
  <c r="DO196" i="4"/>
  <c r="DP196" i="4"/>
  <c r="DQ196" i="4"/>
  <c r="DR196" i="4"/>
  <c r="DS196" i="4"/>
  <c r="DT196" i="4"/>
  <c r="DU196" i="4"/>
  <c r="DV196" i="4"/>
  <c r="DW196" i="4"/>
  <c r="DX196" i="4"/>
  <c r="DY196" i="4"/>
  <c r="DZ196" i="4"/>
  <c r="DK197" i="4"/>
  <c r="DL197" i="4"/>
  <c r="DM197" i="4"/>
  <c r="DN197" i="4"/>
  <c r="DO197" i="4"/>
  <c r="DP197" i="4"/>
  <c r="DQ197" i="4"/>
  <c r="DR197" i="4"/>
  <c r="DS197" i="4"/>
  <c r="DT197" i="4"/>
  <c r="DU197" i="4"/>
  <c r="DV197" i="4"/>
  <c r="DW197" i="4"/>
  <c r="DX197" i="4"/>
  <c r="DY197" i="4"/>
  <c r="DZ197" i="4"/>
  <c r="DK198" i="4"/>
  <c r="DL198" i="4"/>
  <c r="DM198" i="4"/>
  <c r="DN198" i="4"/>
  <c r="DO198" i="4"/>
  <c r="DP198" i="4"/>
  <c r="DQ198" i="4"/>
  <c r="DR198" i="4"/>
  <c r="DS198" i="4"/>
  <c r="DT198" i="4"/>
  <c r="DU198" i="4"/>
  <c r="DV198" i="4"/>
  <c r="DW198" i="4"/>
  <c r="DX198" i="4"/>
  <c r="DY198" i="4"/>
  <c r="DZ198" i="4"/>
  <c r="DK199" i="4"/>
  <c r="DL199" i="4"/>
  <c r="DM199" i="4"/>
  <c r="DN199" i="4"/>
  <c r="DO199" i="4"/>
  <c r="DP199" i="4"/>
  <c r="DQ199" i="4"/>
  <c r="DR199" i="4"/>
  <c r="DS199" i="4"/>
  <c r="DT199" i="4"/>
  <c r="DU199" i="4"/>
  <c r="DV199" i="4"/>
  <c r="DW199" i="4"/>
  <c r="DX199" i="4"/>
  <c r="DY199" i="4"/>
  <c r="DZ199" i="4"/>
  <c r="DK200" i="4"/>
  <c r="DL200" i="4"/>
  <c r="DM200" i="4"/>
  <c r="DN200" i="4"/>
  <c r="DO200" i="4"/>
  <c r="DP200" i="4"/>
  <c r="DQ200" i="4"/>
  <c r="DR200" i="4"/>
  <c r="DS200" i="4"/>
  <c r="DT200" i="4"/>
  <c r="DU200" i="4"/>
  <c r="DV200" i="4"/>
  <c r="DW200" i="4"/>
  <c r="DX200" i="4"/>
  <c r="DY200" i="4"/>
  <c r="DZ200" i="4"/>
  <c r="DK201" i="4"/>
  <c r="DL201" i="4"/>
  <c r="DM201" i="4"/>
  <c r="DN201" i="4"/>
  <c r="DO201" i="4"/>
  <c r="DP201" i="4"/>
  <c r="DQ201" i="4"/>
  <c r="DR201" i="4"/>
  <c r="DS201" i="4"/>
  <c r="DT201" i="4"/>
  <c r="DU201" i="4"/>
  <c r="DV201" i="4"/>
  <c r="DW201" i="4"/>
  <c r="DX201" i="4"/>
  <c r="DY201" i="4"/>
  <c r="DZ201" i="4"/>
  <c r="DK202" i="4"/>
  <c r="DL202" i="4"/>
  <c r="DM202" i="4"/>
  <c r="DN202" i="4"/>
  <c r="DO202" i="4"/>
  <c r="DP202" i="4"/>
  <c r="DQ202" i="4"/>
  <c r="DR202" i="4"/>
  <c r="DS202" i="4"/>
  <c r="DT202" i="4"/>
  <c r="DU202" i="4"/>
  <c r="DV202" i="4"/>
  <c r="DW202" i="4"/>
  <c r="DX202" i="4"/>
  <c r="DY202" i="4"/>
  <c r="DZ202" i="4"/>
  <c r="DK203" i="4"/>
  <c r="DL203" i="4"/>
  <c r="DM203" i="4"/>
  <c r="DN203" i="4"/>
  <c r="DO203" i="4"/>
  <c r="DP203" i="4"/>
  <c r="DQ203" i="4"/>
  <c r="DR203" i="4"/>
  <c r="DS203" i="4"/>
  <c r="DT203" i="4"/>
  <c r="DU203" i="4"/>
  <c r="DV203" i="4"/>
  <c r="DW203" i="4"/>
  <c r="DX203" i="4"/>
  <c r="DY203" i="4"/>
  <c r="DZ203" i="4"/>
  <c r="B153" i="4"/>
  <c r="H153" i="4" s="1"/>
  <c r="B113" i="4"/>
  <c r="M113" i="4" s="1"/>
  <c r="C6" i="7"/>
  <c r="B49" i="4"/>
  <c r="G49" i="4" s="1"/>
  <c r="B94" i="4"/>
  <c r="D94" i="4" s="1"/>
  <c r="B68" i="4"/>
  <c r="D68" i="4" s="1"/>
  <c r="B70" i="4"/>
  <c r="C70" i="4" s="1"/>
  <c r="B95" i="4"/>
  <c r="E95" i="4" s="1"/>
  <c r="B172" i="4"/>
  <c r="E172" i="4" s="1"/>
  <c r="B14" i="4"/>
  <c r="D14" i="4" s="1"/>
  <c r="B15" i="4"/>
  <c r="D15" i="4" s="1"/>
  <c r="B16" i="4"/>
  <c r="D16" i="4" s="1"/>
  <c r="B17" i="4"/>
  <c r="D17" i="4" s="1"/>
  <c r="B178" i="4"/>
  <c r="D178" i="4" s="1"/>
  <c r="B179" i="4"/>
  <c r="C179" i="4" s="1"/>
  <c r="B180" i="4"/>
  <c r="C180" i="4" s="1"/>
  <c r="B181" i="4"/>
  <c r="C181" i="4" s="1"/>
  <c r="B182" i="4"/>
  <c r="C182" i="4" s="1"/>
  <c r="B183" i="4"/>
  <c r="E183" i="4" s="1"/>
  <c r="B184" i="4"/>
  <c r="F184" i="4" s="1"/>
  <c r="B185" i="4"/>
  <c r="F185" i="4" s="1"/>
  <c r="B186" i="4"/>
  <c r="C186" i="4" s="1"/>
  <c r="N49" i="4"/>
  <c r="N94" i="4"/>
  <c r="N68" i="4"/>
  <c r="N70" i="4"/>
  <c r="N95" i="4"/>
  <c r="N153" i="4"/>
  <c r="N172" i="4"/>
  <c r="N14" i="4"/>
  <c r="N15" i="4"/>
  <c r="N16" i="4"/>
  <c r="N17" i="4"/>
  <c r="N178" i="4"/>
  <c r="N179" i="4"/>
  <c r="N180" i="4"/>
  <c r="N181" i="4"/>
  <c r="N182" i="4"/>
  <c r="N183" i="4"/>
  <c r="N184" i="4"/>
  <c r="N185" i="4"/>
  <c r="N186" i="4"/>
  <c r="DK170" i="4"/>
  <c r="DL170" i="4"/>
  <c r="DM170" i="4"/>
  <c r="DN170" i="4"/>
  <c r="DO170" i="4"/>
  <c r="DP170" i="4"/>
  <c r="DQ170" i="4"/>
  <c r="DR170" i="4"/>
  <c r="DS170" i="4"/>
  <c r="DT170" i="4"/>
  <c r="DU170" i="4"/>
  <c r="DV170" i="4"/>
  <c r="DW170" i="4"/>
  <c r="DX170" i="4"/>
  <c r="DY170" i="4"/>
  <c r="DZ170" i="4"/>
  <c r="DK171" i="4"/>
  <c r="DL171" i="4"/>
  <c r="DM171" i="4"/>
  <c r="DN171" i="4"/>
  <c r="DO171" i="4"/>
  <c r="DP171" i="4"/>
  <c r="DQ171" i="4"/>
  <c r="DR171" i="4"/>
  <c r="DS171" i="4"/>
  <c r="DT171" i="4"/>
  <c r="DU171" i="4"/>
  <c r="DV171" i="4"/>
  <c r="DW171" i="4"/>
  <c r="DX171" i="4"/>
  <c r="DY171" i="4"/>
  <c r="DZ171" i="4"/>
  <c r="DK172" i="4"/>
  <c r="DL172" i="4"/>
  <c r="DM172" i="4"/>
  <c r="DN172" i="4"/>
  <c r="DO172" i="4"/>
  <c r="DP172" i="4"/>
  <c r="DQ172" i="4"/>
  <c r="DR172" i="4"/>
  <c r="DS172" i="4"/>
  <c r="DT172" i="4"/>
  <c r="DU172" i="4"/>
  <c r="DV172" i="4"/>
  <c r="DW172" i="4"/>
  <c r="DX172" i="4"/>
  <c r="DY172" i="4"/>
  <c r="DZ172" i="4"/>
  <c r="DK173" i="4"/>
  <c r="DL173" i="4"/>
  <c r="DM173" i="4"/>
  <c r="DN173" i="4"/>
  <c r="DO173" i="4"/>
  <c r="DP173" i="4"/>
  <c r="DQ173" i="4"/>
  <c r="DR173" i="4"/>
  <c r="DS173" i="4"/>
  <c r="DT173" i="4"/>
  <c r="DU173" i="4"/>
  <c r="DV173" i="4"/>
  <c r="DW173" i="4"/>
  <c r="DX173" i="4"/>
  <c r="DY173" i="4"/>
  <c r="DZ173" i="4"/>
  <c r="DK174" i="4"/>
  <c r="DL174" i="4"/>
  <c r="DM174" i="4"/>
  <c r="DN174" i="4"/>
  <c r="DO174" i="4"/>
  <c r="DP174" i="4"/>
  <c r="DQ174" i="4"/>
  <c r="DR174" i="4"/>
  <c r="DS174" i="4"/>
  <c r="DT174" i="4"/>
  <c r="DU174" i="4"/>
  <c r="DV174" i="4"/>
  <c r="DW174" i="4"/>
  <c r="DX174" i="4"/>
  <c r="DY174" i="4"/>
  <c r="DZ174" i="4"/>
  <c r="DK175" i="4"/>
  <c r="DL175" i="4"/>
  <c r="DM175" i="4"/>
  <c r="DN175" i="4"/>
  <c r="DO175" i="4"/>
  <c r="DP175" i="4"/>
  <c r="DQ175" i="4"/>
  <c r="DR175" i="4"/>
  <c r="DS175" i="4"/>
  <c r="DT175" i="4"/>
  <c r="DU175" i="4"/>
  <c r="DV175" i="4"/>
  <c r="DW175" i="4"/>
  <c r="DX175" i="4"/>
  <c r="DY175" i="4"/>
  <c r="DZ175" i="4"/>
  <c r="DK176" i="4"/>
  <c r="DL176" i="4"/>
  <c r="DM176" i="4"/>
  <c r="DN176" i="4"/>
  <c r="DO176" i="4"/>
  <c r="DP176" i="4"/>
  <c r="DQ176" i="4"/>
  <c r="DR176" i="4"/>
  <c r="DS176" i="4"/>
  <c r="DT176" i="4"/>
  <c r="DU176" i="4"/>
  <c r="DV176" i="4"/>
  <c r="DW176" i="4"/>
  <c r="DX176" i="4"/>
  <c r="DY176" i="4"/>
  <c r="DZ176" i="4"/>
  <c r="DK177" i="4"/>
  <c r="DL177" i="4"/>
  <c r="DM177" i="4"/>
  <c r="DN177" i="4"/>
  <c r="DO177" i="4"/>
  <c r="DP177" i="4"/>
  <c r="DQ177" i="4"/>
  <c r="DR177" i="4"/>
  <c r="DS177" i="4"/>
  <c r="DT177" i="4"/>
  <c r="DU177" i="4"/>
  <c r="DV177" i="4"/>
  <c r="DW177" i="4"/>
  <c r="DX177" i="4"/>
  <c r="DY177" i="4"/>
  <c r="DZ177" i="4"/>
  <c r="DK178" i="4"/>
  <c r="DL178" i="4"/>
  <c r="DM178" i="4"/>
  <c r="DN178" i="4"/>
  <c r="DO178" i="4"/>
  <c r="DP178" i="4"/>
  <c r="DQ178" i="4"/>
  <c r="DR178" i="4"/>
  <c r="DS178" i="4"/>
  <c r="DT178" i="4"/>
  <c r="DU178" i="4"/>
  <c r="DV178" i="4"/>
  <c r="DW178" i="4"/>
  <c r="DX178" i="4"/>
  <c r="DY178" i="4"/>
  <c r="DZ178" i="4"/>
  <c r="DK179" i="4"/>
  <c r="DL179" i="4"/>
  <c r="DM179" i="4"/>
  <c r="DN179" i="4"/>
  <c r="DO179" i="4"/>
  <c r="DP179" i="4"/>
  <c r="DQ179" i="4"/>
  <c r="DR179" i="4"/>
  <c r="DS179" i="4"/>
  <c r="DT179" i="4"/>
  <c r="DU179" i="4"/>
  <c r="DV179" i="4"/>
  <c r="DW179" i="4"/>
  <c r="DX179" i="4"/>
  <c r="DY179" i="4"/>
  <c r="DZ179" i="4"/>
  <c r="DK180" i="4"/>
  <c r="DL180" i="4"/>
  <c r="DM180" i="4"/>
  <c r="DN180" i="4"/>
  <c r="DO180" i="4"/>
  <c r="DP180" i="4"/>
  <c r="DQ180" i="4"/>
  <c r="DR180" i="4"/>
  <c r="DS180" i="4"/>
  <c r="DT180" i="4"/>
  <c r="DU180" i="4"/>
  <c r="DV180" i="4"/>
  <c r="DW180" i="4"/>
  <c r="DX180" i="4"/>
  <c r="DY180" i="4"/>
  <c r="DZ180" i="4"/>
  <c r="DK181" i="4"/>
  <c r="DL181" i="4"/>
  <c r="DM181" i="4"/>
  <c r="DN181" i="4"/>
  <c r="DO181" i="4"/>
  <c r="DP181" i="4"/>
  <c r="DQ181" i="4"/>
  <c r="DR181" i="4"/>
  <c r="DS181" i="4"/>
  <c r="DT181" i="4"/>
  <c r="DU181" i="4"/>
  <c r="DV181" i="4"/>
  <c r="DW181" i="4"/>
  <c r="DX181" i="4"/>
  <c r="DY181" i="4"/>
  <c r="DZ181" i="4"/>
  <c r="DK182" i="4"/>
  <c r="DL182" i="4"/>
  <c r="DM182" i="4"/>
  <c r="DN182" i="4"/>
  <c r="DO182" i="4"/>
  <c r="DP182" i="4"/>
  <c r="DQ182" i="4"/>
  <c r="DR182" i="4"/>
  <c r="DS182" i="4"/>
  <c r="DT182" i="4"/>
  <c r="DU182" i="4"/>
  <c r="DV182" i="4"/>
  <c r="DW182" i="4"/>
  <c r="DX182" i="4"/>
  <c r="DY182" i="4"/>
  <c r="DZ182" i="4"/>
  <c r="DK183" i="4"/>
  <c r="DL183" i="4"/>
  <c r="DM183" i="4"/>
  <c r="DN183" i="4"/>
  <c r="DO183" i="4"/>
  <c r="DP183" i="4"/>
  <c r="DQ183" i="4"/>
  <c r="DR183" i="4"/>
  <c r="DS183" i="4"/>
  <c r="DT183" i="4"/>
  <c r="DU183" i="4"/>
  <c r="DV183" i="4"/>
  <c r="DW183" i="4"/>
  <c r="DX183" i="4"/>
  <c r="DY183" i="4"/>
  <c r="DZ183" i="4"/>
  <c r="DK184" i="4"/>
  <c r="DL184" i="4"/>
  <c r="DM184" i="4"/>
  <c r="DN184" i="4"/>
  <c r="DO184" i="4"/>
  <c r="DP184" i="4"/>
  <c r="DQ184" i="4"/>
  <c r="DR184" i="4"/>
  <c r="DS184" i="4"/>
  <c r="DT184" i="4"/>
  <c r="DU184" i="4"/>
  <c r="DV184" i="4"/>
  <c r="DW184" i="4"/>
  <c r="DX184" i="4"/>
  <c r="DY184" i="4"/>
  <c r="DZ184" i="4"/>
  <c r="DK185" i="4"/>
  <c r="DL185" i="4"/>
  <c r="DM185" i="4"/>
  <c r="DN185" i="4"/>
  <c r="DO185" i="4"/>
  <c r="DP185" i="4"/>
  <c r="DQ185" i="4"/>
  <c r="DR185" i="4"/>
  <c r="DS185" i="4"/>
  <c r="DT185" i="4"/>
  <c r="DU185" i="4"/>
  <c r="DV185" i="4"/>
  <c r="DW185" i="4"/>
  <c r="DX185" i="4"/>
  <c r="DY185" i="4"/>
  <c r="DZ185" i="4"/>
  <c r="DK186" i="4"/>
  <c r="DL186" i="4"/>
  <c r="DM186" i="4"/>
  <c r="DN186" i="4"/>
  <c r="DO186" i="4"/>
  <c r="DP186" i="4"/>
  <c r="DQ186" i="4"/>
  <c r="DR186" i="4"/>
  <c r="DS186" i="4"/>
  <c r="DT186" i="4"/>
  <c r="DU186" i="4"/>
  <c r="DV186" i="4"/>
  <c r="DW186" i="4"/>
  <c r="DX186" i="4"/>
  <c r="DY186" i="4"/>
  <c r="DZ186" i="4"/>
  <c r="DN14" i="4"/>
  <c r="DM14" i="4"/>
  <c r="DL14" i="4"/>
  <c r="DK14" i="4"/>
  <c r="M182" i="4" l="1"/>
  <c r="M181" i="4"/>
  <c r="E49" i="4"/>
  <c r="C189" i="4"/>
  <c r="M183" i="4"/>
  <c r="M49" i="4"/>
  <c r="D188" i="4"/>
  <c r="M180" i="4"/>
  <c r="C188" i="4"/>
  <c r="M179" i="4"/>
  <c r="M178" i="4"/>
  <c r="M17" i="4"/>
  <c r="K187" i="4"/>
  <c r="M16" i="4"/>
  <c r="G187" i="4"/>
  <c r="M15" i="4"/>
  <c r="M14" i="4"/>
  <c r="M189" i="4"/>
  <c r="M172" i="4"/>
  <c r="M188" i="4"/>
  <c r="M153" i="4"/>
  <c r="M187" i="4"/>
  <c r="M95" i="4"/>
  <c r="M186" i="4"/>
  <c r="M70" i="4"/>
  <c r="E189" i="4"/>
  <c r="M185" i="4"/>
  <c r="M68" i="4"/>
  <c r="D189" i="4"/>
  <c r="M184" i="4"/>
  <c r="M94" i="4"/>
  <c r="D95" i="4"/>
  <c r="J187" i="4"/>
  <c r="G189" i="4"/>
  <c r="D187" i="4"/>
  <c r="F189" i="4"/>
  <c r="K68" i="4"/>
  <c r="K94" i="4"/>
  <c r="I187" i="4"/>
  <c r="J49" i="4"/>
  <c r="K188" i="4"/>
  <c r="H187" i="4"/>
  <c r="I68" i="4"/>
  <c r="J188" i="4"/>
  <c r="I49" i="4"/>
  <c r="I188" i="4"/>
  <c r="F187" i="4"/>
  <c r="F49" i="4"/>
  <c r="K189" i="4"/>
  <c r="H188" i="4"/>
  <c r="E187" i="4"/>
  <c r="J189" i="4"/>
  <c r="G188" i="4"/>
  <c r="I189" i="4"/>
  <c r="F188" i="4"/>
  <c r="C49" i="4"/>
  <c r="E153" i="4"/>
  <c r="D172" i="4"/>
  <c r="D49" i="4"/>
  <c r="K49" i="4"/>
  <c r="J183" i="4"/>
  <c r="I183" i="4"/>
  <c r="I70" i="4"/>
  <c r="I94" i="4"/>
  <c r="H49" i="4"/>
  <c r="I16" i="4"/>
  <c r="H183" i="4"/>
  <c r="K185" i="4"/>
  <c r="H95" i="4"/>
  <c r="K183" i="4"/>
  <c r="H68" i="4"/>
  <c r="K14" i="4"/>
  <c r="K70" i="4"/>
  <c r="K16" i="4"/>
  <c r="H186" i="4"/>
  <c r="G178" i="4"/>
  <c r="J16" i="4"/>
  <c r="G16" i="4"/>
  <c r="J95" i="4"/>
  <c r="G68" i="4"/>
  <c r="J94" i="4"/>
  <c r="G94" i="4"/>
  <c r="F183" i="4"/>
  <c r="I184" i="4"/>
  <c r="G184" i="4"/>
  <c r="E94" i="4"/>
  <c r="G14" i="4"/>
  <c r="J184" i="4"/>
  <c r="I14" i="4"/>
  <c r="F14" i="4"/>
  <c r="J15" i="4"/>
  <c r="F172" i="4"/>
  <c r="J14" i="4"/>
  <c r="H14" i="4"/>
  <c r="F95" i="4"/>
  <c r="J172" i="4"/>
  <c r="H172" i="4"/>
  <c r="F94" i="4"/>
  <c r="E14" i="4"/>
  <c r="K184" i="4"/>
  <c r="E70" i="4"/>
  <c r="I186" i="4"/>
  <c r="G185" i="4"/>
  <c r="E68" i="4"/>
  <c r="J153" i="4"/>
  <c r="K186" i="4"/>
  <c r="F179" i="4"/>
  <c r="C185" i="4"/>
  <c r="F178" i="4"/>
  <c r="C183" i="4"/>
  <c r="F15" i="4"/>
  <c r="C16" i="4"/>
  <c r="I15" i="4"/>
  <c r="G183" i="4"/>
  <c r="G186" i="4"/>
  <c r="D70" i="4"/>
  <c r="C184" i="4"/>
  <c r="K15" i="4"/>
  <c r="J70" i="4"/>
  <c r="H185" i="4"/>
  <c r="G15" i="4"/>
  <c r="E185" i="4"/>
  <c r="C15" i="4"/>
  <c r="J68" i="4"/>
  <c r="H184" i="4"/>
  <c r="E15" i="4"/>
  <c r="C14" i="4"/>
  <c r="I185" i="4"/>
  <c r="F186" i="4"/>
  <c r="J186" i="4"/>
  <c r="J185" i="4"/>
  <c r="H70" i="4"/>
  <c r="F180" i="4"/>
  <c r="C178" i="4"/>
  <c r="D186" i="4"/>
  <c r="D185" i="4"/>
  <c r="F70" i="4"/>
  <c r="D184" i="4"/>
  <c r="C68" i="4"/>
  <c r="G70" i="4"/>
  <c r="F68" i="4"/>
  <c r="D183" i="4"/>
  <c r="C94" i="4"/>
  <c r="E186" i="4"/>
  <c r="E184" i="4"/>
  <c r="H94" i="4"/>
  <c r="F153" i="4"/>
  <c r="D153" i="4"/>
  <c r="J178" i="4"/>
  <c r="F182" i="4"/>
  <c r="F181" i="4"/>
  <c r="D181" i="4"/>
  <c r="C17" i="4"/>
  <c r="J181" i="4"/>
  <c r="H181" i="4"/>
  <c r="E182" i="4"/>
  <c r="K182" i="4"/>
  <c r="J180" i="4"/>
  <c r="H180" i="4"/>
  <c r="F17" i="4"/>
  <c r="E17" i="4"/>
  <c r="G17" i="4"/>
  <c r="K178" i="4"/>
  <c r="J179" i="4"/>
  <c r="H17" i="4"/>
  <c r="F16" i="4"/>
  <c r="E16" i="4"/>
  <c r="J182" i="4"/>
  <c r="K17" i="4"/>
  <c r="I182" i="4"/>
  <c r="J17" i="4"/>
  <c r="I17" i="4"/>
  <c r="K172" i="4"/>
  <c r="I181" i="4"/>
  <c r="G172" i="4"/>
  <c r="E181" i="4"/>
  <c r="C172" i="4"/>
  <c r="K153" i="4"/>
  <c r="I180" i="4"/>
  <c r="G153" i="4"/>
  <c r="E180" i="4"/>
  <c r="C153" i="4"/>
  <c r="K95" i="4"/>
  <c r="I179" i="4"/>
  <c r="G95" i="4"/>
  <c r="E179" i="4"/>
  <c r="C95" i="4"/>
  <c r="I178" i="4"/>
  <c r="H182" i="4"/>
  <c r="E178" i="4"/>
  <c r="D182" i="4"/>
  <c r="D180" i="4"/>
  <c r="H179" i="4"/>
  <c r="D179" i="4"/>
  <c r="H178" i="4"/>
  <c r="G182" i="4"/>
  <c r="K181" i="4"/>
  <c r="I172" i="4"/>
  <c r="G181" i="4"/>
  <c r="K180" i="4"/>
  <c r="I153" i="4"/>
  <c r="H16" i="4"/>
  <c r="G180" i="4"/>
  <c r="K179" i="4"/>
  <c r="I95" i="4"/>
  <c r="H15" i="4"/>
  <c r="G179" i="4"/>
  <c r="N27" i="4"/>
  <c r="N164" i="4"/>
  <c r="N40" i="4"/>
  <c r="N101" i="4"/>
  <c r="N115" i="4"/>
  <c r="N117" i="4"/>
  <c r="N114" i="4"/>
  <c r="N24" i="4"/>
  <c r="N131" i="4"/>
  <c r="N30" i="4"/>
  <c r="N44" i="4"/>
  <c r="N21" i="4"/>
  <c r="N155" i="4"/>
  <c r="N118" i="4"/>
  <c r="N148" i="4"/>
  <c r="N64" i="4"/>
  <c r="N35" i="4"/>
  <c r="N160" i="4"/>
  <c r="N59" i="4"/>
  <c r="N67" i="4"/>
  <c r="N33" i="4"/>
  <c r="N31" i="4"/>
  <c r="N55" i="4"/>
  <c r="N85" i="4"/>
  <c r="N143" i="4"/>
  <c r="N135" i="4"/>
  <c r="N146" i="4"/>
  <c r="N158" i="4"/>
  <c r="N42" i="4"/>
  <c r="N78" i="4"/>
  <c r="N51" i="4"/>
  <c r="N123" i="4"/>
  <c r="N121" i="4"/>
  <c r="N57" i="4"/>
  <c r="N72" i="4"/>
  <c r="N81" i="4"/>
  <c r="N116" i="4"/>
  <c r="N82" i="4"/>
  <c r="N167" i="4"/>
  <c r="N19" i="4"/>
  <c r="N100" i="4"/>
  <c r="N20" i="4"/>
  <c r="N97" i="4"/>
  <c r="N149" i="4"/>
  <c r="N125" i="4"/>
  <c r="N87" i="4"/>
  <c r="N32" i="4"/>
  <c r="N74" i="4"/>
  <c r="N145" i="4"/>
  <c r="N54" i="4"/>
  <c r="N112" i="4"/>
  <c r="N103" i="4"/>
  <c r="N29" i="4"/>
  <c r="N53" i="4"/>
  <c r="N60" i="4"/>
  <c r="N58" i="4"/>
  <c r="N99" i="4"/>
  <c r="N173" i="4"/>
  <c r="N107" i="4"/>
  <c r="N171" i="4"/>
  <c r="N93" i="4"/>
  <c r="N132" i="4"/>
  <c r="N176" i="4"/>
  <c r="N37" i="4"/>
  <c r="N129" i="4"/>
  <c r="N34" i="4"/>
  <c r="N26" i="4"/>
  <c r="N159" i="4"/>
  <c r="N113" i="4"/>
  <c r="N168" i="4"/>
  <c r="N141" i="4"/>
  <c r="N152" i="4"/>
  <c r="N163" i="4"/>
  <c r="N61" i="4"/>
  <c r="N48" i="4"/>
  <c r="N39" i="4"/>
  <c r="N166" i="4"/>
  <c r="N111" i="4"/>
  <c r="N147" i="4"/>
  <c r="N89" i="4"/>
  <c r="N177" i="4"/>
  <c r="N175" i="4"/>
  <c r="N84" i="4"/>
  <c r="N139" i="4"/>
  <c r="N41" i="4"/>
  <c r="N119" i="4"/>
  <c r="N56" i="4"/>
  <c r="N28" i="4"/>
  <c r="N47" i="4"/>
  <c r="N38" i="4"/>
  <c r="N43" i="4"/>
  <c r="N63" i="4"/>
  <c r="N52" i="4"/>
  <c r="N46" i="4"/>
  <c r="N96" i="4"/>
  <c r="N169" i="4"/>
  <c r="N162" i="4"/>
  <c r="N156" i="4"/>
  <c r="N150" i="4"/>
  <c r="N127" i="4"/>
  <c r="N66" i="4"/>
  <c r="N165" i="4"/>
  <c r="N144" i="4"/>
  <c r="N22" i="4"/>
  <c r="N174" i="4"/>
  <c r="N62" i="4"/>
  <c r="N137" i="4"/>
  <c r="N133" i="4"/>
  <c r="N69" i="4"/>
  <c r="N170" i="4"/>
  <c r="N76" i="4"/>
  <c r="N45" i="4"/>
  <c r="N110" i="4"/>
  <c r="N25" i="4"/>
  <c r="N91" i="4"/>
  <c r="N88" i="4"/>
  <c r="N36" i="4"/>
  <c r="N80" i="4"/>
  <c r="N50" i="4"/>
  <c r="N106" i="4"/>
  <c r="N79" i="4"/>
  <c r="N98" i="4"/>
  <c r="N18" i="4"/>
  <c r="N128" i="4"/>
  <c r="N23" i="4"/>
  <c r="N65" i="4"/>
  <c r="N71" i="4"/>
  <c r="N73" i="4"/>
  <c r="N75" i="4"/>
  <c r="N77" i="4"/>
  <c r="N83" i="4"/>
  <c r="N86" i="4"/>
  <c r="N90" i="4"/>
  <c r="N92" i="4"/>
  <c r="N102" i="4"/>
  <c r="N104" i="4"/>
  <c r="N105" i="4"/>
  <c r="N108" i="4"/>
  <c r="N109" i="4"/>
  <c r="N120" i="4"/>
  <c r="N122" i="4"/>
  <c r="N124" i="4"/>
  <c r="N126" i="4"/>
  <c r="N130" i="4"/>
  <c r="N134" i="4"/>
  <c r="N136" i="4"/>
  <c r="N138" i="4"/>
  <c r="N140" i="4"/>
  <c r="N142" i="4"/>
  <c r="N151" i="4"/>
  <c r="N154" i="4"/>
  <c r="N157" i="4"/>
  <c r="N161" i="4"/>
  <c r="DP14" i="4"/>
  <c r="DQ14" i="4"/>
  <c r="DR14" i="4"/>
  <c r="DS14" i="4"/>
  <c r="DT14" i="4"/>
  <c r="DU14" i="4"/>
  <c r="DV14" i="4"/>
  <c r="DW14" i="4"/>
  <c r="DX14" i="4"/>
  <c r="DY14" i="4"/>
  <c r="DZ14" i="4"/>
  <c r="DK15" i="4"/>
  <c r="DL15" i="4"/>
  <c r="DM15" i="4"/>
  <c r="DN15" i="4"/>
  <c r="DO15" i="4"/>
  <c r="DP15" i="4"/>
  <c r="DQ15" i="4"/>
  <c r="DR15" i="4"/>
  <c r="DS15" i="4"/>
  <c r="DT15" i="4"/>
  <c r="DU15" i="4"/>
  <c r="DV15" i="4"/>
  <c r="DW15" i="4"/>
  <c r="DX15" i="4"/>
  <c r="DY15" i="4"/>
  <c r="DZ15" i="4"/>
  <c r="DK16" i="4"/>
  <c r="DL16" i="4"/>
  <c r="DM16" i="4"/>
  <c r="DN16" i="4"/>
  <c r="DO16" i="4"/>
  <c r="DP16" i="4"/>
  <c r="DQ16" i="4"/>
  <c r="DR16" i="4"/>
  <c r="DS16" i="4"/>
  <c r="DT16" i="4"/>
  <c r="DU16" i="4"/>
  <c r="DV16" i="4"/>
  <c r="DW16" i="4"/>
  <c r="DX16" i="4"/>
  <c r="DY16" i="4"/>
  <c r="DZ16" i="4"/>
  <c r="DK17" i="4"/>
  <c r="DL17" i="4"/>
  <c r="DM17" i="4"/>
  <c r="DN17" i="4"/>
  <c r="DO17" i="4"/>
  <c r="DP17" i="4"/>
  <c r="DQ17" i="4"/>
  <c r="DR17" i="4"/>
  <c r="DS17" i="4"/>
  <c r="DT17" i="4"/>
  <c r="DU17" i="4"/>
  <c r="DV17" i="4"/>
  <c r="DW17" i="4"/>
  <c r="DX17" i="4"/>
  <c r="DY17" i="4"/>
  <c r="DZ17" i="4"/>
  <c r="DK18" i="4"/>
  <c r="DL18" i="4"/>
  <c r="DM18" i="4"/>
  <c r="DN18" i="4"/>
  <c r="DO18" i="4"/>
  <c r="DP18" i="4"/>
  <c r="DQ18" i="4"/>
  <c r="DR18" i="4"/>
  <c r="DS18" i="4"/>
  <c r="DT18" i="4"/>
  <c r="DU18" i="4"/>
  <c r="DV18" i="4"/>
  <c r="DW18" i="4"/>
  <c r="DX18" i="4"/>
  <c r="DY18" i="4"/>
  <c r="DZ18" i="4"/>
  <c r="DK19" i="4"/>
  <c r="DL19" i="4"/>
  <c r="DM19" i="4"/>
  <c r="DN19" i="4"/>
  <c r="DO19" i="4"/>
  <c r="DP19" i="4"/>
  <c r="DQ19" i="4"/>
  <c r="DR19" i="4"/>
  <c r="DS19" i="4"/>
  <c r="DT19" i="4"/>
  <c r="DU19" i="4"/>
  <c r="DV19" i="4"/>
  <c r="DW19" i="4"/>
  <c r="DX19" i="4"/>
  <c r="DY19" i="4"/>
  <c r="DZ19" i="4"/>
  <c r="DK20" i="4"/>
  <c r="DL20" i="4"/>
  <c r="DM20" i="4"/>
  <c r="DN20" i="4"/>
  <c r="DO20" i="4"/>
  <c r="DP20" i="4"/>
  <c r="DQ20" i="4"/>
  <c r="DR20" i="4"/>
  <c r="DS20" i="4"/>
  <c r="DT20" i="4"/>
  <c r="DU20" i="4"/>
  <c r="DV20" i="4"/>
  <c r="DW20" i="4"/>
  <c r="DX20" i="4"/>
  <c r="DY20" i="4"/>
  <c r="DZ20" i="4"/>
  <c r="DK21" i="4"/>
  <c r="DL21" i="4"/>
  <c r="DM21" i="4"/>
  <c r="DN21" i="4"/>
  <c r="DO21" i="4"/>
  <c r="DP21" i="4"/>
  <c r="DQ21" i="4"/>
  <c r="DR21" i="4"/>
  <c r="DS21" i="4"/>
  <c r="DT21" i="4"/>
  <c r="DU21" i="4"/>
  <c r="DV21" i="4"/>
  <c r="DW21" i="4"/>
  <c r="DX21" i="4"/>
  <c r="DY21" i="4"/>
  <c r="DZ21" i="4"/>
  <c r="DK22" i="4"/>
  <c r="DL22" i="4"/>
  <c r="DM22" i="4"/>
  <c r="DN22" i="4"/>
  <c r="DO22" i="4"/>
  <c r="DP22" i="4"/>
  <c r="DQ22" i="4"/>
  <c r="DR22" i="4"/>
  <c r="DS22" i="4"/>
  <c r="DT22" i="4"/>
  <c r="DU22" i="4"/>
  <c r="DV22" i="4"/>
  <c r="DW22" i="4"/>
  <c r="DX22" i="4"/>
  <c r="DY22" i="4"/>
  <c r="DZ22" i="4"/>
  <c r="DK23" i="4"/>
  <c r="DL23" i="4"/>
  <c r="DM23" i="4"/>
  <c r="DN23" i="4"/>
  <c r="DO23" i="4"/>
  <c r="DP23" i="4"/>
  <c r="DQ23" i="4"/>
  <c r="DR23" i="4"/>
  <c r="DS23" i="4"/>
  <c r="DT23" i="4"/>
  <c r="DU23" i="4"/>
  <c r="DV23" i="4"/>
  <c r="DW23" i="4"/>
  <c r="DX23" i="4"/>
  <c r="DY23" i="4"/>
  <c r="DZ23" i="4"/>
  <c r="DK24" i="4"/>
  <c r="DL24" i="4"/>
  <c r="DM24" i="4"/>
  <c r="DN24" i="4"/>
  <c r="DO24" i="4"/>
  <c r="DP24" i="4"/>
  <c r="DQ24" i="4"/>
  <c r="DR24" i="4"/>
  <c r="DS24" i="4"/>
  <c r="DT24" i="4"/>
  <c r="DU24" i="4"/>
  <c r="DV24" i="4"/>
  <c r="DW24" i="4"/>
  <c r="DX24" i="4"/>
  <c r="DY24" i="4"/>
  <c r="DZ24" i="4"/>
  <c r="DK25" i="4"/>
  <c r="DL25" i="4"/>
  <c r="DM25" i="4"/>
  <c r="DN25" i="4"/>
  <c r="DO25" i="4"/>
  <c r="DP25" i="4"/>
  <c r="DQ25" i="4"/>
  <c r="DR25" i="4"/>
  <c r="DS25" i="4"/>
  <c r="DT25" i="4"/>
  <c r="DU25" i="4"/>
  <c r="DV25" i="4"/>
  <c r="DW25" i="4"/>
  <c r="DX25" i="4"/>
  <c r="DY25" i="4"/>
  <c r="DZ25" i="4"/>
  <c r="DK26" i="4"/>
  <c r="DL26" i="4"/>
  <c r="DM26" i="4"/>
  <c r="DN26" i="4"/>
  <c r="DO26" i="4"/>
  <c r="DP26" i="4"/>
  <c r="DQ26" i="4"/>
  <c r="DR26" i="4"/>
  <c r="DS26" i="4"/>
  <c r="DT26" i="4"/>
  <c r="DU26" i="4"/>
  <c r="DV26" i="4"/>
  <c r="DW26" i="4"/>
  <c r="DX26" i="4"/>
  <c r="DY26" i="4"/>
  <c r="DZ26" i="4"/>
  <c r="DK27" i="4"/>
  <c r="DL27" i="4"/>
  <c r="DM27" i="4"/>
  <c r="DN27" i="4"/>
  <c r="DO27" i="4"/>
  <c r="DP27" i="4"/>
  <c r="DQ27" i="4"/>
  <c r="DR27" i="4"/>
  <c r="DS27" i="4"/>
  <c r="DT27" i="4"/>
  <c r="DU27" i="4"/>
  <c r="DV27" i="4"/>
  <c r="DW27" i="4"/>
  <c r="DX27" i="4"/>
  <c r="DY27" i="4"/>
  <c r="DZ27" i="4"/>
  <c r="DK28" i="4"/>
  <c r="DL28" i="4"/>
  <c r="DM28" i="4"/>
  <c r="DN28" i="4"/>
  <c r="DO28" i="4"/>
  <c r="DP28" i="4"/>
  <c r="DQ28" i="4"/>
  <c r="DR28" i="4"/>
  <c r="DS28" i="4"/>
  <c r="DT28" i="4"/>
  <c r="DU28" i="4"/>
  <c r="DV28" i="4"/>
  <c r="DW28" i="4"/>
  <c r="DX28" i="4"/>
  <c r="DY28" i="4"/>
  <c r="DZ28" i="4"/>
  <c r="DK29" i="4"/>
  <c r="DL29" i="4"/>
  <c r="DM29" i="4"/>
  <c r="DN29" i="4"/>
  <c r="DO29" i="4"/>
  <c r="DP29" i="4"/>
  <c r="DQ29" i="4"/>
  <c r="DR29" i="4"/>
  <c r="DS29" i="4"/>
  <c r="DT29" i="4"/>
  <c r="DU29" i="4"/>
  <c r="DV29" i="4"/>
  <c r="DW29" i="4"/>
  <c r="DX29" i="4"/>
  <c r="DY29" i="4"/>
  <c r="DZ29" i="4"/>
  <c r="DK30" i="4"/>
  <c r="DL30" i="4"/>
  <c r="DM30" i="4"/>
  <c r="DN30" i="4"/>
  <c r="DO30" i="4"/>
  <c r="DP30" i="4"/>
  <c r="DQ30" i="4"/>
  <c r="DR30" i="4"/>
  <c r="DS30" i="4"/>
  <c r="DT30" i="4"/>
  <c r="DU30" i="4"/>
  <c r="DV30" i="4"/>
  <c r="DW30" i="4"/>
  <c r="DX30" i="4"/>
  <c r="DY30" i="4"/>
  <c r="DZ30" i="4"/>
  <c r="DK31" i="4"/>
  <c r="DL31" i="4"/>
  <c r="DM31" i="4"/>
  <c r="DN31" i="4"/>
  <c r="DO31" i="4"/>
  <c r="DP31" i="4"/>
  <c r="DQ31" i="4"/>
  <c r="DR31" i="4"/>
  <c r="DS31" i="4"/>
  <c r="DT31" i="4"/>
  <c r="DU31" i="4"/>
  <c r="DV31" i="4"/>
  <c r="DW31" i="4"/>
  <c r="DX31" i="4"/>
  <c r="DY31" i="4"/>
  <c r="DZ31" i="4"/>
  <c r="DK32" i="4"/>
  <c r="DL32" i="4"/>
  <c r="DM32" i="4"/>
  <c r="DN32" i="4"/>
  <c r="DO32" i="4"/>
  <c r="DP32" i="4"/>
  <c r="DQ32" i="4"/>
  <c r="DR32" i="4"/>
  <c r="DS32" i="4"/>
  <c r="DT32" i="4"/>
  <c r="DU32" i="4"/>
  <c r="DV32" i="4"/>
  <c r="DW32" i="4"/>
  <c r="DX32" i="4"/>
  <c r="DY32" i="4"/>
  <c r="DZ32" i="4"/>
  <c r="DK33" i="4"/>
  <c r="DL33" i="4"/>
  <c r="DM33" i="4"/>
  <c r="DN33" i="4"/>
  <c r="DO33" i="4"/>
  <c r="DP33" i="4"/>
  <c r="DQ33" i="4"/>
  <c r="DR33" i="4"/>
  <c r="DS33" i="4"/>
  <c r="DT33" i="4"/>
  <c r="DU33" i="4"/>
  <c r="DV33" i="4"/>
  <c r="DW33" i="4"/>
  <c r="DX33" i="4"/>
  <c r="DY33" i="4"/>
  <c r="DZ33" i="4"/>
  <c r="DK34" i="4"/>
  <c r="DL34" i="4"/>
  <c r="DM34" i="4"/>
  <c r="DN34" i="4"/>
  <c r="DO34" i="4"/>
  <c r="DP34" i="4"/>
  <c r="DQ34" i="4"/>
  <c r="DR34" i="4"/>
  <c r="DS34" i="4"/>
  <c r="DT34" i="4"/>
  <c r="DU34" i="4"/>
  <c r="DV34" i="4"/>
  <c r="DW34" i="4"/>
  <c r="DX34" i="4"/>
  <c r="DY34" i="4"/>
  <c r="DZ34" i="4"/>
  <c r="DK35" i="4"/>
  <c r="DL35" i="4"/>
  <c r="DM35" i="4"/>
  <c r="DN35" i="4"/>
  <c r="DO35" i="4"/>
  <c r="DP35" i="4"/>
  <c r="DQ35" i="4"/>
  <c r="DR35" i="4"/>
  <c r="DS35" i="4"/>
  <c r="DT35" i="4"/>
  <c r="DU35" i="4"/>
  <c r="DV35" i="4"/>
  <c r="DW35" i="4"/>
  <c r="DX35" i="4"/>
  <c r="DY35" i="4"/>
  <c r="DZ35" i="4"/>
  <c r="DK36" i="4"/>
  <c r="DL36" i="4"/>
  <c r="DM36" i="4"/>
  <c r="DN36" i="4"/>
  <c r="DO36" i="4"/>
  <c r="DP36" i="4"/>
  <c r="DQ36" i="4"/>
  <c r="DR36" i="4"/>
  <c r="DS36" i="4"/>
  <c r="DT36" i="4"/>
  <c r="DU36" i="4"/>
  <c r="DV36" i="4"/>
  <c r="DW36" i="4"/>
  <c r="DX36" i="4"/>
  <c r="DY36" i="4"/>
  <c r="DZ36" i="4"/>
  <c r="DK37" i="4"/>
  <c r="DL37" i="4"/>
  <c r="DM37" i="4"/>
  <c r="DN37" i="4"/>
  <c r="DO37" i="4"/>
  <c r="DP37" i="4"/>
  <c r="DQ37" i="4"/>
  <c r="DR37" i="4"/>
  <c r="DS37" i="4"/>
  <c r="DT37" i="4"/>
  <c r="DU37" i="4"/>
  <c r="DV37" i="4"/>
  <c r="DW37" i="4"/>
  <c r="DX37" i="4"/>
  <c r="DY37" i="4"/>
  <c r="DZ37" i="4"/>
  <c r="DK38" i="4"/>
  <c r="DL38" i="4"/>
  <c r="DM38" i="4"/>
  <c r="DN38" i="4"/>
  <c r="DO38" i="4"/>
  <c r="DP38" i="4"/>
  <c r="DQ38" i="4"/>
  <c r="DR38" i="4"/>
  <c r="DS38" i="4"/>
  <c r="DT38" i="4"/>
  <c r="DU38" i="4"/>
  <c r="DV38" i="4"/>
  <c r="DW38" i="4"/>
  <c r="DX38" i="4"/>
  <c r="DY38" i="4"/>
  <c r="DZ38" i="4"/>
  <c r="DK39" i="4"/>
  <c r="DL39" i="4"/>
  <c r="DM39" i="4"/>
  <c r="DN39" i="4"/>
  <c r="DO39" i="4"/>
  <c r="DP39" i="4"/>
  <c r="DQ39" i="4"/>
  <c r="DR39" i="4"/>
  <c r="DS39" i="4"/>
  <c r="DT39" i="4"/>
  <c r="DU39" i="4"/>
  <c r="DV39" i="4"/>
  <c r="DW39" i="4"/>
  <c r="DX39" i="4"/>
  <c r="DY39" i="4"/>
  <c r="DZ39" i="4"/>
  <c r="DK40" i="4"/>
  <c r="DL40" i="4"/>
  <c r="DM40" i="4"/>
  <c r="DN40" i="4"/>
  <c r="DO40" i="4"/>
  <c r="DP40" i="4"/>
  <c r="DQ40" i="4"/>
  <c r="DR40" i="4"/>
  <c r="DS40" i="4"/>
  <c r="DT40" i="4"/>
  <c r="DU40" i="4"/>
  <c r="DV40" i="4"/>
  <c r="DW40" i="4"/>
  <c r="DX40" i="4"/>
  <c r="DY40" i="4"/>
  <c r="DZ40" i="4"/>
  <c r="DK41" i="4"/>
  <c r="DL41" i="4"/>
  <c r="DM41" i="4"/>
  <c r="DN41" i="4"/>
  <c r="DO41" i="4"/>
  <c r="DP41" i="4"/>
  <c r="DQ41" i="4"/>
  <c r="DR41" i="4"/>
  <c r="DS41" i="4"/>
  <c r="DT41" i="4"/>
  <c r="DU41" i="4"/>
  <c r="DV41" i="4"/>
  <c r="DW41" i="4"/>
  <c r="DX41" i="4"/>
  <c r="DY41" i="4"/>
  <c r="DZ41" i="4"/>
  <c r="DK42" i="4"/>
  <c r="DL42" i="4"/>
  <c r="DM42" i="4"/>
  <c r="DN42" i="4"/>
  <c r="DO42" i="4"/>
  <c r="DP42" i="4"/>
  <c r="DQ42" i="4"/>
  <c r="DR42" i="4"/>
  <c r="DS42" i="4"/>
  <c r="DT42" i="4"/>
  <c r="DU42" i="4"/>
  <c r="DV42" i="4"/>
  <c r="DW42" i="4"/>
  <c r="DX42" i="4"/>
  <c r="DY42" i="4"/>
  <c r="DZ42" i="4"/>
  <c r="DK43" i="4"/>
  <c r="DL43" i="4"/>
  <c r="DM43" i="4"/>
  <c r="DN43" i="4"/>
  <c r="DO43" i="4"/>
  <c r="DP43" i="4"/>
  <c r="DQ43" i="4"/>
  <c r="DR43" i="4"/>
  <c r="DS43" i="4"/>
  <c r="DT43" i="4"/>
  <c r="DU43" i="4"/>
  <c r="DV43" i="4"/>
  <c r="DW43" i="4"/>
  <c r="DX43" i="4"/>
  <c r="DY43" i="4"/>
  <c r="DZ43" i="4"/>
  <c r="DK44" i="4"/>
  <c r="DL44" i="4"/>
  <c r="DM44" i="4"/>
  <c r="DN44" i="4"/>
  <c r="DO44" i="4"/>
  <c r="DP44" i="4"/>
  <c r="DQ44" i="4"/>
  <c r="DR44" i="4"/>
  <c r="DS44" i="4"/>
  <c r="DT44" i="4"/>
  <c r="DU44" i="4"/>
  <c r="DV44" i="4"/>
  <c r="DW44" i="4"/>
  <c r="DX44" i="4"/>
  <c r="DY44" i="4"/>
  <c r="DZ44" i="4"/>
  <c r="DK45" i="4"/>
  <c r="DL45" i="4"/>
  <c r="DM45" i="4"/>
  <c r="DN45" i="4"/>
  <c r="DO45" i="4"/>
  <c r="DP45" i="4"/>
  <c r="DQ45" i="4"/>
  <c r="DR45" i="4"/>
  <c r="DS45" i="4"/>
  <c r="DT45" i="4"/>
  <c r="DU45" i="4"/>
  <c r="DV45" i="4"/>
  <c r="DW45" i="4"/>
  <c r="DX45" i="4"/>
  <c r="DY45" i="4"/>
  <c r="DZ45" i="4"/>
  <c r="DK46" i="4"/>
  <c r="DL46" i="4"/>
  <c r="DM46" i="4"/>
  <c r="DN46" i="4"/>
  <c r="DO46" i="4"/>
  <c r="DP46" i="4"/>
  <c r="DQ46" i="4"/>
  <c r="DR46" i="4"/>
  <c r="DS46" i="4"/>
  <c r="DT46" i="4"/>
  <c r="DU46" i="4"/>
  <c r="DV46" i="4"/>
  <c r="DW46" i="4"/>
  <c r="DX46" i="4"/>
  <c r="DY46" i="4"/>
  <c r="DZ46" i="4"/>
  <c r="DK47" i="4"/>
  <c r="DL47" i="4"/>
  <c r="DM47" i="4"/>
  <c r="DN47" i="4"/>
  <c r="DO47" i="4"/>
  <c r="DP47" i="4"/>
  <c r="DQ47" i="4"/>
  <c r="DR47" i="4"/>
  <c r="DS47" i="4"/>
  <c r="DT47" i="4"/>
  <c r="DU47" i="4"/>
  <c r="DV47" i="4"/>
  <c r="DW47" i="4"/>
  <c r="DX47" i="4"/>
  <c r="DY47" i="4"/>
  <c r="DZ47" i="4"/>
  <c r="DK48" i="4"/>
  <c r="DL48" i="4"/>
  <c r="DM48" i="4"/>
  <c r="DN48" i="4"/>
  <c r="DO48" i="4"/>
  <c r="DP48" i="4"/>
  <c r="DQ48" i="4"/>
  <c r="DR48" i="4"/>
  <c r="DS48" i="4"/>
  <c r="DT48" i="4"/>
  <c r="DU48" i="4"/>
  <c r="DV48" i="4"/>
  <c r="DW48" i="4"/>
  <c r="DX48" i="4"/>
  <c r="DY48" i="4"/>
  <c r="DZ48" i="4"/>
  <c r="DK49" i="4"/>
  <c r="DL49" i="4"/>
  <c r="DM49" i="4"/>
  <c r="DN49" i="4"/>
  <c r="DO49" i="4"/>
  <c r="DP49" i="4"/>
  <c r="DQ49" i="4"/>
  <c r="DR49" i="4"/>
  <c r="DS49" i="4"/>
  <c r="DT49" i="4"/>
  <c r="DU49" i="4"/>
  <c r="DV49" i="4"/>
  <c r="DW49" i="4"/>
  <c r="DX49" i="4"/>
  <c r="DY49" i="4"/>
  <c r="DZ49" i="4"/>
  <c r="DK50" i="4"/>
  <c r="DL50" i="4"/>
  <c r="DM50" i="4"/>
  <c r="DN50" i="4"/>
  <c r="DO50" i="4"/>
  <c r="DP50" i="4"/>
  <c r="DQ50" i="4"/>
  <c r="DR50" i="4"/>
  <c r="DS50" i="4"/>
  <c r="DT50" i="4"/>
  <c r="DU50" i="4"/>
  <c r="DV50" i="4"/>
  <c r="DW50" i="4"/>
  <c r="DX50" i="4"/>
  <c r="DY50" i="4"/>
  <c r="DZ50" i="4"/>
  <c r="DK51" i="4"/>
  <c r="DL51" i="4"/>
  <c r="DM51" i="4"/>
  <c r="DN51" i="4"/>
  <c r="DO51" i="4"/>
  <c r="DP51" i="4"/>
  <c r="DQ51" i="4"/>
  <c r="DR51" i="4"/>
  <c r="DS51" i="4"/>
  <c r="DT51" i="4"/>
  <c r="DU51" i="4"/>
  <c r="DV51" i="4"/>
  <c r="DW51" i="4"/>
  <c r="DX51" i="4"/>
  <c r="DY51" i="4"/>
  <c r="DZ51" i="4"/>
  <c r="DK52" i="4"/>
  <c r="DL52" i="4"/>
  <c r="DM52" i="4"/>
  <c r="DN52" i="4"/>
  <c r="DO52" i="4"/>
  <c r="DP52" i="4"/>
  <c r="DQ52" i="4"/>
  <c r="DR52" i="4"/>
  <c r="DS52" i="4"/>
  <c r="DT52" i="4"/>
  <c r="DU52" i="4"/>
  <c r="DV52" i="4"/>
  <c r="DW52" i="4"/>
  <c r="DX52" i="4"/>
  <c r="DY52" i="4"/>
  <c r="DZ52" i="4"/>
  <c r="DK53" i="4"/>
  <c r="DL53" i="4"/>
  <c r="DM53" i="4"/>
  <c r="DN53" i="4"/>
  <c r="DO53" i="4"/>
  <c r="DP53" i="4"/>
  <c r="DQ53" i="4"/>
  <c r="DR53" i="4"/>
  <c r="DS53" i="4"/>
  <c r="DT53" i="4"/>
  <c r="DU53" i="4"/>
  <c r="DV53" i="4"/>
  <c r="DW53" i="4"/>
  <c r="DX53" i="4"/>
  <c r="DY53" i="4"/>
  <c r="DZ53" i="4"/>
  <c r="DK54" i="4"/>
  <c r="DL54" i="4"/>
  <c r="DM54" i="4"/>
  <c r="DN54" i="4"/>
  <c r="DO54" i="4"/>
  <c r="DP54" i="4"/>
  <c r="DQ54" i="4"/>
  <c r="DR54" i="4"/>
  <c r="DS54" i="4"/>
  <c r="DT54" i="4"/>
  <c r="DU54" i="4"/>
  <c r="DV54" i="4"/>
  <c r="DW54" i="4"/>
  <c r="DX54" i="4"/>
  <c r="DY54" i="4"/>
  <c r="DZ54" i="4"/>
  <c r="DK55" i="4"/>
  <c r="DL55" i="4"/>
  <c r="DM55" i="4"/>
  <c r="DN55" i="4"/>
  <c r="DO55" i="4"/>
  <c r="DP55" i="4"/>
  <c r="DQ55" i="4"/>
  <c r="DR55" i="4"/>
  <c r="DS55" i="4"/>
  <c r="DT55" i="4"/>
  <c r="DU55" i="4"/>
  <c r="DV55" i="4"/>
  <c r="DW55" i="4"/>
  <c r="DX55" i="4"/>
  <c r="DY55" i="4"/>
  <c r="DZ55" i="4"/>
  <c r="DK56" i="4"/>
  <c r="DL56" i="4"/>
  <c r="DM56" i="4"/>
  <c r="DN56" i="4"/>
  <c r="DO56" i="4"/>
  <c r="DP56" i="4"/>
  <c r="DQ56" i="4"/>
  <c r="DR56" i="4"/>
  <c r="DS56" i="4"/>
  <c r="DT56" i="4"/>
  <c r="DU56" i="4"/>
  <c r="DV56" i="4"/>
  <c r="DW56" i="4"/>
  <c r="DX56" i="4"/>
  <c r="DY56" i="4"/>
  <c r="DZ56" i="4"/>
  <c r="DK57" i="4"/>
  <c r="DL57" i="4"/>
  <c r="DM57" i="4"/>
  <c r="DN57" i="4"/>
  <c r="DO57" i="4"/>
  <c r="DP57" i="4"/>
  <c r="DQ57" i="4"/>
  <c r="DR57" i="4"/>
  <c r="DS57" i="4"/>
  <c r="DT57" i="4"/>
  <c r="DU57" i="4"/>
  <c r="DV57" i="4"/>
  <c r="DW57" i="4"/>
  <c r="DX57" i="4"/>
  <c r="DY57" i="4"/>
  <c r="DZ57" i="4"/>
  <c r="DK58" i="4"/>
  <c r="DL58" i="4"/>
  <c r="DM58" i="4"/>
  <c r="DN58" i="4"/>
  <c r="DO58" i="4"/>
  <c r="DP58" i="4"/>
  <c r="DQ58" i="4"/>
  <c r="DR58" i="4"/>
  <c r="DS58" i="4"/>
  <c r="DT58" i="4"/>
  <c r="DU58" i="4"/>
  <c r="DV58" i="4"/>
  <c r="DW58" i="4"/>
  <c r="DX58" i="4"/>
  <c r="DY58" i="4"/>
  <c r="DZ58" i="4"/>
  <c r="DK59" i="4"/>
  <c r="DL59" i="4"/>
  <c r="DM59" i="4"/>
  <c r="DN59" i="4"/>
  <c r="DO59" i="4"/>
  <c r="DP59" i="4"/>
  <c r="DQ59" i="4"/>
  <c r="DR59" i="4"/>
  <c r="DS59" i="4"/>
  <c r="DT59" i="4"/>
  <c r="DU59" i="4"/>
  <c r="DV59" i="4"/>
  <c r="DW59" i="4"/>
  <c r="DX59" i="4"/>
  <c r="DY59" i="4"/>
  <c r="DZ59" i="4"/>
  <c r="DK60" i="4"/>
  <c r="DL60" i="4"/>
  <c r="DM60" i="4"/>
  <c r="DN60" i="4"/>
  <c r="DO60" i="4"/>
  <c r="DP60" i="4"/>
  <c r="DQ60" i="4"/>
  <c r="DR60" i="4"/>
  <c r="DS60" i="4"/>
  <c r="DT60" i="4"/>
  <c r="DU60" i="4"/>
  <c r="DV60" i="4"/>
  <c r="DW60" i="4"/>
  <c r="DX60" i="4"/>
  <c r="DY60" i="4"/>
  <c r="DZ60" i="4"/>
  <c r="DK61" i="4"/>
  <c r="DL61" i="4"/>
  <c r="DM61" i="4"/>
  <c r="DN61" i="4"/>
  <c r="DO61" i="4"/>
  <c r="DP61" i="4"/>
  <c r="DQ61" i="4"/>
  <c r="DR61" i="4"/>
  <c r="DS61" i="4"/>
  <c r="DT61" i="4"/>
  <c r="DU61" i="4"/>
  <c r="DV61" i="4"/>
  <c r="DW61" i="4"/>
  <c r="DX61" i="4"/>
  <c r="DY61" i="4"/>
  <c r="DZ61" i="4"/>
  <c r="DK62" i="4"/>
  <c r="DL62" i="4"/>
  <c r="DM62" i="4"/>
  <c r="DN62" i="4"/>
  <c r="DO62" i="4"/>
  <c r="DP62" i="4"/>
  <c r="DQ62" i="4"/>
  <c r="DR62" i="4"/>
  <c r="DS62" i="4"/>
  <c r="DT62" i="4"/>
  <c r="DU62" i="4"/>
  <c r="DV62" i="4"/>
  <c r="DW62" i="4"/>
  <c r="DX62" i="4"/>
  <c r="DY62" i="4"/>
  <c r="DZ62" i="4"/>
  <c r="DK63" i="4"/>
  <c r="DL63" i="4"/>
  <c r="DM63" i="4"/>
  <c r="DN63" i="4"/>
  <c r="DO63" i="4"/>
  <c r="DP63" i="4"/>
  <c r="DQ63" i="4"/>
  <c r="DR63" i="4"/>
  <c r="DS63" i="4"/>
  <c r="DT63" i="4"/>
  <c r="DU63" i="4"/>
  <c r="DV63" i="4"/>
  <c r="DW63" i="4"/>
  <c r="DX63" i="4"/>
  <c r="DY63" i="4"/>
  <c r="DZ63" i="4"/>
  <c r="DK64" i="4"/>
  <c r="DL64" i="4"/>
  <c r="DM64" i="4"/>
  <c r="DN64" i="4"/>
  <c r="DO64" i="4"/>
  <c r="DP64" i="4"/>
  <c r="DQ64" i="4"/>
  <c r="DR64" i="4"/>
  <c r="DS64" i="4"/>
  <c r="DT64" i="4"/>
  <c r="DU64" i="4"/>
  <c r="DV64" i="4"/>
  <c r="DW64" i="4"/>
  <c r="DX64" i="4"/>
  <c r="DY64" i="4"/>
  <c r="DZ64" i="4"/>
  <c r="DK65" i="4"/>
  <c r="DL65" i="4"/>
  <c r="DM65" i="4"/>
  <c r="DN65" i="4"/>
  <c r="DO65" i="4"/>
  <c r="DP65" i="4"/>
  <c r="DQ65" i="4"/>
  <c r="DR65" i="4"/>
  <c r="DS65" i="4"/>
  <c r="DT65" i="4"/>
  <c r="DU65" i="4"/>
  <c r="DV65" i="4"/>
  <c r="DW65" i="4"/>
  <c r="DX65" i="4"/>
  <c r="DY65" i="4"/>
  <c r="DZ65" i="4"/>
  <c r="DK66" i="4"/>
  <c r="DL66" i="4"/>
  <c r="DM66" i="4"/>
  <c r="DN66" i="4"/>
  <c r="DO66" i="4"/>
  <c r="DP66" i="4"/>
  <c r="DQ66" i="4"/>
  <c r="DR66" i="4"/>
  <c r="DS66" i="4"/>
  <c r="DT66" i="4"/>
  <c r="DU66" i="4"/>
  <c r="DV66" i="4"/>
  <c r="DW66" i="4"/>
  <c r="DX66" i="4"/>
  <c r="DY66" i="4"/>
  <c r="DZ66" i="4"/>
  <c r="DK67" i="4"/>
  <c r="DL67" i="4"/>
  <c r="DM67" i="4"/>
  <c r="DN67" i="4"/>
  <c r="DO67" i="4"/>
  <c r="DP67" i="4"/>
  <c r="DQ67" i="4"/>
  <c r="DR67" i="4"/>
  <c r="DS67" i="4"/>
  <c r="DT67" i="4"/>
  <c r="DU67" i="4"/>
  <c r="DV67" i="4"/>
  <c r="DW67" i="4"/>
  <c r="DX67" i="4"/>
  <c r="DY67" i="4"/>
  <c r="DZ67" i="4"/>
  <c r="DK68" i="4"/>
  <c r="DL68" i="4"/>
  <c r="DM68" i="4"/>
  <c r="DN68" i="4"/>
  <c r="DO68" i="4"/>
  <c r="DP68" i="4"/>
  <c r="DQ68" i="4"/>
  <c r="DR68" i="4"/>
  <c r="DS68" i="4"/>
  <c r="DT68" i="4"/>
  <c r="DU68" i="4"/>
  <c r="DV68" i="4"/>
  <c r="DW68" i="4"/>
  <c r="DX68" i="4"/>
  <c r="DY68" i="4"/>
  <c r="DZ68" i="4"/>
  <c r="DK69" i="4"/>
  <c r="DL69" i="4"/>
  <c r="DM69" i="4"/>
  <c r="DN69" i="4"/>
  <c r="DO69" i="4"/>
  <c r="DP69" i="4"/>
  <c r="DQ69" i="4"/>
  <c r="DR69" i="4"/>
  <c r="DS69" i="4"/>
  <c r="DT69" i="4"/>
  <c r="DU69" i="4"/>
  <c r="DV69" i="4"/>
  <c r="DW69" i="4"/>
  <c r="DX69" i="4"/>
  <c r="DY69" i="4"/>
  <c r="DZ69" i="4"/>
  <c r="DK70" i="4"/>
  <c r="DL70" i="4"/>
  <c r="DM70" i="4"/>
  <c r="DN70" i="4"/>
  <c r="DO70" i="4"/>
  <c r="DP70" i="4"/>
  <c r="DQ70" i="4"/>
  <c r="DR70" i="4"/>
  <c r="DS70" i="4"/>
  <c r="DT70" i="4"/>
  <c r="DU70" i="4"/>
  <c r="DV70" i="4"/>
  <c r="DW70" i="4"/>
  <c r="DX70" i="4"/>
  <c r="DY70" i="4"/>
  <c r="DZ70" i="4"/>
  <c r="DK71" i="4"/>
  <c r="DL71" i="4"/>
  <c r="DM71" i="4"/>
  <c r="DN71" i="4"/>
  <c r="DO71" i="4"/>
  <c r="DP71" i="4"/>
  <c r="DQ71" i="4"/>
  <c r="DR71" i="4"/>
  <c r="DS71" i="4"/>
  <c r="DT71" i="4"/>
  <c r="DU71" i="4"/>
  <c r="DV71" i="4"/>
  <c r="DW71" i="4"/>
  <c r="DX71" i="4"/>
  <c r="DY71" i="4"/>
  <c r="DZ71" i="4"/>
  <c r="DK72" i="4"/>
  <c r="DL72" i="4"/>
  <c r="DM72" i="4"/>
  <c r="DN72" i="4"/>
  <c r="DO72" i="4"/>
  <c r="DP72" i="4"/>
  <c r="DQ72" i="4"/>
  <c r="DR72" i="4"/>
  <c r="DS72" i="4"/>
  <c r="DT72" i="4"/>
  <c r="DU72" i="4"/>
  <c r="DV72" i="4"/>
  <c r="DW72" i="4"/>
  <c r="DX72" i="4"/>
  <c r="DY72" i="4"/>
  <c r="DZ72" i="4"/>
  <c r="DK73" i="4"/>
  <c r="DL73" i="4"/>
  <c r="DM73" i="4"/>
  <c r="DN73" i="4"/>
  <c r="DO73" i="4"/>
  <c r="DP73" i="4"/>
  <c r="DQ73" i="4"/>
  <c r="DR73" i="4"/>
  <c r="DS73" i="4"/>
  <c r="DT73" i="4"/>
  <c r="DU73" i="4"/>
  <c r="DV73" i="4"/>
  <c r="DW73" i="4"/>
  <c r="DX73" i="4"/>
  <c r="DY73" i="4"/>
  <c r="DZ73" i="4"/>
  <c r="DK74" i="4"/>
  <c r="DL74" i="4"/>
  <c r="DM74" i="4"/>
  <c r="DN74" i="4"/>
  <c r="DO74" i="4"/>
  <c r="DP74" i="4"/>
  <c r="DQ74" i="4"/>
  <c r="DR74" i="4"/>
  <c r="DS74" i="4"/>
  <c r="DT74" i="4"/>
  <c r="DU74" i="4"/>
  <c r="DV74" i="4"/>
  <c r="DW74" i="4"/>
  <c r="DX74" i="4"/>
  <c r="DY74" i="4"/>
  <c r="DZ74" i="4"/>
  <c r="DK75" i="4"/>
  <c r="DL75" i="4"/>
  <c r="DM75" i="4"/>
  <c r="DN75" i="4"/>
  <c r="DO75" i="4"/>
  <c r="DP75" i="4"/>
  <c r="DQ75" i="4"/>
  <c r="DR75" i="4"/>
  <c r="DS75" i="4"/>
  <c r="DT75" i="4"/>
  <c r="DU75" i="4"/>
  <c r="DV75" i="4"/>
  <c r="DW75" i="4"/>
  <c r="DX75" i="4"/>
  <c r="DY75" i="4"/>
  <c r="DZ75" i="4"/>
  <c r="DK76" i="4"/>
  <c r="DL76" i="4"/>
  <c r="DM76" i="4"/>
  <c r="DN76" i="4"/>
  <c r="DO76" i="4"/>
  <c r="DP76" i="4"/>
  <c r="DQ76" i="4"/>
  <c r="DR76" i="4"/>
  <c r="DS76" i="4"/>
  <c r="DT76" i="4"/>
  <c r="DU76" i="4"/>
  <c r="DV76" i="4"/>
  <c r="DW76" i="4"/>
  <c r="DX76" i="4"/>
  <c r="DY76" i="4"/>
  <c r="DZ76" i="4"/>
  <c r="DK77" i="4"/>
  <c r="DL77" i="4"/>
  <c r="DM77" i="4"/>
  <c r="DN77" i="4"/>
  <c r="DO77" i="4"/>
  <c r="DP77" i="4"/>
  <c r="DQ77" i="4"/>
  <c r="DR77" i="4"/>
  <c r="DS77" i="4"/>
  <c r="DT77" i="4"/>
  <c r="DU77" i="4"/>
  <c r="DV77" i="4"/>
  <c r="DW77" i="4"/>
  <c r="DX77" i="4"/>
  <c r="DY77" i="4"/>
  <c r="DZ77" i="4"/>
  <c r="DK78" i="4"/>
  <c r="DL78" i="4"/>
  <c r="DM78" i="4"/>
  <c r="DN78" i="4"/>
  <c r="DO78" i="4"/>
  <c r="DP78" i="4"/>
  <c r="DQ78" i="4"/>
  <c r="DR78" i="4"/>
  <c r="DS78" i="4"/>
  <c r="DT78" i="4"/>
  <c r="DU78" i="4"/>
  <c r="DV78" i="4"/>
  <c r="DW78" i="4"/>
  <c r="DX78" i="4"/>
  <c r="DY78" i="4"/>
  <c r="DZ78" i="4"/>
  <c r="DK79" i="4"/>
  <c r="DL79" i="4"/>
  <c r="DM79" i="4"/>
  <c r="DN79" i="4"/>
  <c r="DO79" i="4"/>
  <c r="DP79" i="4"/>
  <c r="DQ79" i="4"/>
  <c r="DR79" i="4"/>
  <c r="DS79" i="4"/>
  <c r="DT79" i="4"/>
  <c r="DU79" i="4"/>
  <c r="DV79" i="4"/>
  <c r="DW79" i="4"/>
  <c r="DX79" i="4"/>
  <c r="DY79" i="4"/>
  <c r="DZ79" i="4"/>
  <c r="DK80" i="4"/>
  <c r="DL80" i="4"/>
  <c r="DM80" i="4"/>
  <c r="DN80" i="4"/>
  <c r="DO80" i="4"/>
  <c r="DP80" i="4"/>
  <c r="DQ80" i="4"/>
  <c r="DR80" i="4"/>
  <c r="DS80" i="4"/>
  <c r="DT80" i="4"/>
  <c r="DU80" i="4"/>
  <c r="DV80" i="4"/>
  <c r="DW80" i="4"/>
  <c r="DX80" i="4"/>
  <c r="DY80" i="4"/>
  <c r="DZ80" i="4"/>
  <c r="DK81" i="4"/>
  <c r="DL81" i="4"/>
  <c r="DM81" i="4"/>
  <c r="DN81" i="4"/>
  <c r="DO81" i="4"/>
  <c r="DP81" i="4"/>
  <c r="DQ81" i="4"/>
  <c r="DR81" i="4"/>
  <c r="DS81" i="4"/>
  <c r="DT81" i="4"/>
  <c r="DU81" i="4"/>
  <c r="DV81" i="4"/>
  <c r="DW81" i="4"/>
  <c r="DX81" i="4"/>
  <c r="DY81" i="4"/>
  <c r="DZ81" i="4"/>
  <c r="DK82" i="4"/>
  <c r="DL82" i="4"/>
  <c r="DM82" i="4"/>
  <c r="DN82" i="4"/>
  <c r="DO82" i="4"/>
  <c r="DP82" i="4"/>
  <c r="DQ82" i="4"/>
  <c r="DR82" i="4"/>
  <c r="DS82" i="4"/>
  <c r="DT82" i="4"/>
  <c r="DU82" i="4"/>
  <c r="DV82" i="4"/>
  <c r="DW82" i="4"/>
  <c r="DX82" i="4"/>
  <c r="DY82" i="4"/>
  <c r="DZ82" i="4"/>
  <c r="DK83" i="4"/>
  <c r="DL83" i="4"/>
  <c r="DM83" i="4"/>
  <c r="DN83" i="4"/>
  <c r="DO83" i="4"/>
  <c r="DP83" i="4"/>
  <c r="DQ83" i="4"/>
  <c r="DR83" i="4"/>
  <c r="DS83" i="4"/>
  <c r="DT83" i="4"/>
  <c r="DU83" i="4"/>
  <c r="DV83" i="4"/>
  <c r="DW83" i="4"/>
  <c r="DX83" i="4"/>
  <c r="DY83" i="4"/>
  <c r="DZ83" i="4"/>
  <c r="DK84" i="4"/>
  <c r="DL84" i="4"/>
  <c r="DM84" i="4"/>
  <c r="DN84" i="4"/>
  <c r="DO84" i="4"/>
  <c r="DP84" i="4"/>
  <c r="DQ84" i="4"/>
  <c r="DR84" i="4"/>
  <c r="DS84" i="4"/>
  <c r="DT84" i="4"/>
  <c r="DU84" i="4"/>
  <c r="DV84" i="4"/>
  <c r="DW84" i="4"/>
  <c r="DX84" i="4"/>
  <c r="DY84" i="4"/>
  <c r="DZ84" i="4"/>
  <c r="DK85" i="4"/>
  <c r="DL85" i="4"/>
  <c r="DM85" i="4"/>
  <c r="DN85" i="4"/>
  <c r="DO85" i="4"/>
  <c r="DP85" i="4"/>
  <c r="DQ85" i="4"/>
  <c r="DR85" i="4"/>
  <c r="DS85" i="4"/>
  <c r="DT85" i="4"/>
  <c r="DU85" i="4"/>
  <c r="DV85" i="4"/>
  <c r="DW85" i="4"/>
  <c r="DX85" i="4"/>
  <c r="DY85" i="4"/>
  <c r="DZ85" i="4"/>
  <c r="DK86" i="4"/>
  <c r="DL86" i="4"/>
  <c r="DM86" i="4"/>
  <c r="DN86" i="4"/>
  <c r="DO86" i="4"/>
  <c r="DP86" i="4"/>
  <c r="DQ86" i="4"/>
  <c r="DR86" i="4"/>
  <c r="DS86" i="4"/>
  <c r="DT86" i="4"/>
  <c r="DU86" i="4"/>
  <c r="DV86" i="4"/>
  <c r="DW86" i="4"/>
  <c r="DX86" i="4"/>
  <c r="DY86" i="4"/>
  <c r="DZ86" i="4"/>
  <c r="DK87" i="4"/>
  <c r="DL87" i="4"/>
  <c r="DM87" i="4"/>
  <c r="DN87" i="4"/>
  <c r="DO87" i="4"/>
  <c r="DP87" i="4"/>
  <c r="DQ87" i="4"/>
  <c r="DR87" i="4"/>
  <c r="DS87" i="4"/>
  <c r="DT87" i="4"/>
  <c r="DU87" i="4"/>
  <c r="DV87" i="4"/>
  <c r="DW87" i="4"/>
  <c r="DX87" i="4"/>
  <c r="DY87" i="4"/>
  <c r="DZ87" i="4"/>
  <c r="DK88" i="4"/>
  <c r="DL88" i="4"/>
  <c r="DM88" i="4"/>
  <c r="DN88" i="4"/>
  <c r="DO88" i="4"/>
  <c r="DP88" i="4"/>
  <c r="DQ88" i="4"/>
  <c r="DR88" i="4"/>
  <c r="DS88" i="4"/>
  <c r="DT88" i="4"/>
  <c r="DU88" i="4"/>
  <c r="DV88" i="4"/>
  <c r="DW88" i="4"/>
  <c r="DX88" i="4"/>
  <c r="DY88" i="4"/>
  <c r="DZ88" i="4"/>
  <c r="DK89" i="4"/>
  <c r="DL89" i="4"/>
  <c r="DM89" i="4"/>
  <c r="DN89" i="4"/>
  <c r="DO89" i="4"/>
  <c r="DP89" i="4"/>
  <c r="DQ89" i="4"/>
  <c r="DR89" i="4"/>
  <c r="DS89" i="4"/>
  <c r="DT89" i="4"/>
  <c r="DU89" i="4"/>
  <c r="DV89" i="4"/>
  <c r="DW89" i="4"/>
  <c r="DX89" i="4"/>
  <c r="DY89" i="4"/>
  <c r="DZ89" i="4"/>
  <c r="DK90" i="4"/>
  <c r="DL90" i="4"/>
  <c r="DM90" i="4"/>
  <c r="DN90" i="4"/>
  <c r="DO90" i="4"/>
  <c r="DP90" i="4"/>
  <c r="DQ90" i="4"/>
  <c r="DR90" i="4"/>
  <c r="DS90" i="4"/>
  <c r="DT90" i="4"/>
  <c r="DU90" i="4"/>
  <c r="DV90" i="4"/>
  <c r="DW90" i="4"/>
  <c r="DX90" i="4"/>
  <c r="DY90" i="4"/>
  <c r="DZ90" i="4"/>
  <c r="DK91" i="4"/>
  <c r="DL91" i="4"/>
  <c r="DM91" i="4"/>
  <c r="DN91" i="4"/>
  <c r="DO91" i="4"/>
  <c r="DP91" i="4"/>
  <c r="DQ91" i="4"/>
  <c r="DR91" i="4"/>
  <c r="DS91" i="4"/>
  <c r="DT91" i="4"/>
  <c r="DU91" i="4"/>
  <c r="DV91" i="4"/>
  <c r="DW91" i="4"/>
  <c r="DX91" i="4"/>
  <c r="DY91" i="4"/>
  <c r="DZ91" i="4"/>
  <c r="DK92" i="4"/>
  <c r="DL92" i="4"/>
  <c r="DM92" i="4"/>
  <c r="DN92" i="4"/>
  <c r="DO92" i="4"/>
  <c r="DP92" i="4"/>
  <c r="DQ92" i="4"/>
  <c r="DR92" i="4"/>
  <c r="DS92" i="4"/>
  <c r="DT92" i="4"/>
  <c r="DU92" i="4"/>
  <c r="DV92" i="4"/>
  <c r="DW92" i="4"/>
  <c r="DX92" i="4"/>
  <c r="DY92" i="4"/>
  <c r="DZ92" i="4"/>
  <c r="DK93" i="4"/>
  <c r="DL93" i="4"/>
  <c r="DM93" i="4"/>
  <c r="DN93" i="4"/>
  <c r="DO93" i="4"/>
  <c r="DP93" i="4"/>
  <c r="DQ93" i="4"/>
  <c r="DR93" i="4"/>
  <c r="DS93" i="4"/>
  <c r="DT93" i="4"/>
  <c r="DU93" i="4"/>
  <c r="DV93" i="4"/>
  <c r="DW93" i="4"/>
  <c r="DX93" i="4"/>
  <c r="DY93" i="4"/>
  <c r="DZ93" i="4"/>
  <c r="DK94" i="4"/>
  <c r="DL94" i="4"/>
  <c r="DM94" i="4"/>
  <c r="DN94" i="4"/>
  <c r="DO94" i="4"/>
  <c r="DP94" i="4"/>
  <c r="DQ94" i="4"/>
  <c r="DR94" i="4"/>
  <c r="DS94" i="4"/>
  <c r="DT94" i="4"/>
  <c r="DU94" i="4"/>
  <c r="DV94" i="4"/>
  <c r="DW94" i="4"/>
  <c r="DX94" i="4"/>
  <c r="DY94" i="4"/>
  <c r="DZ94" i="4"/>
  <c r="DK95" i="4"/>
  <c r="DL95" i="4"/>
  <c r="DM95" i="4"/>
  <c r="DN95" i="4"/>
  <c r="DO95" i="4"/>
  <c r="DP95" i="4"/>
  <c r="DQ95" i="4"/>
  <c r="DR95" i="4"/>
  <c r="DS95" i="4"/>
  <c r="DT95" i="4"/>
  <c r="DU95" i="4"/>
  <c r="DV95" i="4"/>
  <c r="DW95" i="4"/>
  <c r="DX95" i="4"/>
  <c r="DY95" i="4"/>
  <c r="DZ95" i="4"/>
  <c r="DK96" i="4"/>
  <c r="DL96" i="4"/>
  <c r="DM96" i="4"/>
  <c r="DN96" i="4"/>
  <c r="DO96" i="4"/>
  <c r="DP96" i="4"/>
  <c r="DQ96" i="4"/>
  <c r="DR96" i="4"/>
  <c r="DS96" i="4"/>
  <c r="DT96" i="4"/>
  <c r="DU96" i="4"/>
  <c r="DV96" i="4"/>
  <c r="DW96" i="4"/>
  <c r="DX96" i="4"/>
  <c r="DY96" i="4"/>
  <c r="DZ96" i="4"/>
  <c r="DK97" i="4"/>
  <c r="DL97" i="4"/>
  <c r="DM97" i="4"/>
  <c r="DN97" i="4"/>
  <c r="DO97" i="4"/>
  <c r="DP97" i="4"/>
  <c r="DQ97" i="4"/>
  <c r="DR97" i="4"/>
  <c r="DS97" i="4"/>
  <c r="DT97" i="4"/>
  <c r="DU97" i="4"/>
  <c r="DV97" i="4"/>
  <c r="DW97" i="4"/>
  <c r="DX97" i="4"/>
  <c r="DY97" i="4"/>
  <c r="DZ97" i="4"/>
  <c r="DK98" i="4"/>
  <c r="DL98" i="4"/>
  <c r="DM98" i="4"/>
  <c r="DN98" i="4"/>
  <c r="DO98" i="4"/>
  <c r="DP98" i="4"/>
  <c r="DQ98" i="4"/>
  <c r="DR98" i="4"/>
  <c r="DS98" i="4"/>
  <c r="DT98" i="4"/>
  <c r="DU98" i="4"/>
  <c r="DV98" i="4"/>
  <c r="DW98" i="4"/>
  <c r="DX98" i="4"/>
  <c r="DY98" i="4"/>
  <c r="DZ98" i="4"/>
  <c r="DK99" i="4"/>
  <c r="DL99" i="4"/>
  <c r="DM99" i="4"/>
  <c r="DN99" i="4"/>
  <c r="DO99" i="4"/>
  <c r="DP99" i="4"/>
  <c r="DQ99" i="4"/>
  <c r="DR99" i="4"/>
  <c r="DS99" i="4"/>
  <c r="DT99" i="4"/>
  <c r="DU99" i="4"/>
  <c r="DV99" i="4"/>
  <c r="DW99" i="4"/>
  <c r="DX99" i="4"/>
  <c r="DY99" i="4"/>
  <c r="DZ99" i="4"/>
  <c r="DK100" i="4"/>
  <c r="DL100" i="4"/>
  <c r="DM100" i="4"/>
  <c r="DN100" i="4"/>
  <c r="DO100" i="4"/>
  <c r="DP100" i="4"/>
  <c r="DQ100" i="4"/>
  <c r="DR100" i="4"/>
  <c r="DS100" i="4"/>
  <c r="DT100" i="4"/>
  <c r="DU100" i="4"/>
  <c r="DV100" i="4"/>
  <c r="DW100" i="4"/>
  <c r="DX100" i="4"/>
  <c r="DY100" i="4"/>
  <c r="DZ100" i="4"/>
  <c r="DK101" i="4"/>
  <c r="DL101" i="4"/>
  <c r="DM101" i="4"/>
  <c r="DN101" i="4"/>
  <c r="DO101" i="4"/>
  <c r="DP101" i="4"/>
  <c r="DQ101" i="4"/>
  <c r="DR101" i="4"/>
  <c r="DS101" i="4"/>
  <c r="DT101" i="4"/>
  <c r="DU101" i="4"/>
  <c r="DV101" i="4"/>
  <c r="DW101" i="4"/>
  <c r="DX101" i="4"/>
  <c r="DY101" i="4"/>
  <c r="DZ101" i="4"/>
  <c r="DK102" i="4"/>
  <c r="DL102" i="4"/>
  <c r="DM102" i="4"/>
  <c r="DN102" i="4"/>
  <c r="DO102" i="4"/>
  <c r="DP102" i="4"/>
  <c r="DQ102" i="4"/>
  <c r="DR102" i="4"/>
  <c r="DS102" i="4"/>
  <c r="DT102" i="4"/>
  <c r="DU102" i="4"/>
  <c r="DV102" i="4"/>
  <c r="DW102" i="4"/>
  <c r="DX102" i="4"/>
  <c r="DY102" i="4"/>
  <c r="DZ102" i="4"/>
  <c r="DK103" i="4"/>
  <c r="DL103" i="4"/>
  <c r="DM103" i="4"/>
  <c r="DN103" i="4"/>
  <c r="DO103" i="4"/>
  <c r="DP103" i="4"/>
  <c r="DQ103" i="4"/>
  <c r="DR103" i="4"/>
  <c r="DS103" i="4"/>
  <c r="DT103" i="4"/>
  <c r="DU103" i="4"/>
  <c r="DV103" i="4"/>
  <c r="DW103" i="4"/>
  <c r="DX103" i="4"/>
  <c r="DY103" i="4"/>
  <c r="DZ103" i="4"/>
  <c r="DK104" i="4"/>
  <c r="DL104" i="4"/>
  <c r="DM104" i="4"/>
  <c r="DN104" i="4"/>
  <c r="DO104" i="4"/>
  <c r="DP104" i="4"/>
  <c r="DQ104" i="4"/>
  <c r="DR104" i="4"/>
  <c r="DS104" i="4"/>
  <c r="DT104" i="4"/>
  <c r="DU104" i="4"/>
  <c r="DV104" i="4"/>
  <c r="DW104" i="4"/>
  <c r="DX104" i="4"/>
  <c r="DY104" i="4"/>
  <c r="DZ104" i="4"/>
  <c r="DK105" i="4"/>
  <c r="DL105" i="4"/>
  <c r="DM105" i="4"/>
  <c r="DN105" i="4"/>
  <c r="DO105" i="4"/>
  <c r="DP105" i="4"/>
  <c r="DQ105" i="4"/>
  <c r="DR105" i="4"/>
  <c r="DS105" i="4"/>
  <c r="DT105" i="4"/>
  <c r="DU105" i="4"/>
  <c r="DV105" i="4"/>
  <c r="DW105" i="4"/>
  <c r="DX105" i="4"/>
  <c r="DY105" i="4"/>
  <c r="DZ105" i="4"/>
  <c r="DK106" i="4"/>
  <c r="DL106" i="4"/>
  <c r="DM106" i="4"/>
  <c r="DN106" i="4"/>
  <c r="DO106" i="4"/>
  <c r="DP106" i="4"/>
  <c r="DQ106" i="4"/>
  <c r="DR106" i="4"/>
  <c r="DS106" i="4"/>
  <c r="DT106" i="4"/>
  <c r="DU106" i="4"/>
  <c r="DV106" i="4"/>
  <c r="DW106" i="4"/>
  <c r="DX106" i="4"/>
  <c r="DY106" i="4"/>
  <c r="DZ106" i="4"/>
  <c r="DK107" i="4"/>
  <c r="DL107" i="4"/>
  <c r="DM107" i="4"/>
  <c r="DN107" i="4"/>
  <c r="DO107" i="4"/>
  <c r="DP107" i="4"/>
  <c r="DQ107" i="4"/>
  <c r="DR107" i="4"/>
  <c r="DS107" i="4"/>
  <c r="DT107" i="4"/>
  <c r="DU107" i="4"/>
  <c r="DV107" i="4"/>
  <c r="DW107" i="4"/>
  <c r="DX107" i="4"/>
  <c r="DY107" i="4"/>
  <c r="DZ107" i="4"/>
  <c r="DK108" i="4"/>
  <c r="DL108" i="4"/>
  <c r="DM108" i="4"/>
  <c r="DN108" i="4"/>
  <c r="DO108" i="4"/>
  <c r="DP108" i="4"/>
  <c r="DQ108" i="4"/>
  <c r="DR108" i="4"/>
  <c r="DS108" i="4"/>
  <c r="DT108" i="4"/>
  <c r="DU108" i="4"/>
  <c r="DV108" i="4"/>
  <c r="DW108" i="4"/>
  <c r="DX108" i="4"/>
  <c r="DY108" i="4"/>
  <c r="DZ108" i="4"/>
  <c r="DK109" i="4"/>
  <c r="DL109" i="4"/>
  <c r="DM109" i="4"/>
  <c r="DN109" i="4"/>
  <c r="DO109" i="4"/>
  <c r="DP109" i="4"/>
  <c r="DQ109" i="4"/>
  <c r="DR109" i="4"/>
  <c r="DS109" i="4"/>
  <c r="DT109" i="4"/>
  <c r="DU109" i="4"/>
  <c r="DV109" i="4"/>
  <c r="DW109" i="4"/>
  <c r="DX109" i="4"/>
  <c r="DY109" i="4"/>
  <c r="DZ109" i="4"/>
  <c r="DK110" i="4"/>
  <c r="DL110" i="4"/>
  <c r="DM110" i="4"/>
  <c r="DN110" i="4"/>
  <c r="DO110" i="4"/>
  <c r="DP110" i="4"/>
  <c r="DQ110" i="4"/>
  <c r="DR110" i="4"/>
  <c r="DS110" i="4"/>
  <c r="DT110" i="4"/>
  <c r="DU110" i="4"/>
  <c r="DV110" i="4"/>
  <c r="DW110" i="4"/>
  <c r="DX110" i="4"/>
  <c r="DY110" i="4"/>
  <c r="DZ110" i="4"/>
  <c r="DK111" i="4"/>
  <c r="DL111" i="4"/>
  <c r="DM111" i="4"/>
  <c r="DN111" i="4"/>
  <c r="DO111" i="4"/>
  <c r="DP111" i="4"/>
  <c r="DQ111" i="4"/>
  <c r="DR111" i="4"/>
  <c r="DS111" i="4"/>
  <c r="DT111" i="4"/>
  <c r="DU111" i="4"/>
  <c r="DV111" i="4"/>
  <c r="DW111" i="4"/>
  <c r="DX111" i="4"/>
  <c r="DY111" i="4"/>
  <c r="DZ111" i="4"/>
  <c r="DK112" i="4"/>
  <c r="DL112" i="4"/>
  <c r="DM112" i="4"/>
  <c r="DN112" i="4"/>
  <c r="DO112" i="4"/>
  <c r="DP112" i="4"/>
  <c r="DQ112" i="4"/>
  <c r="DR112" i="4"/>
  <c r="DS112" i="4"/>
  <c r="DT112" i="4"/>
  <c r="DU112" i="4"/>
  <c r="DV112" i="4"/>
  <c r="DW112" i="4"/>
  <c r="DX112" i="4"/>
  <c r="DY112" i="4"/>
  <c r="DZ112" i="4"/>
  <c r="DK113" i="4"/>
  <c r="DL113" i="4"/>
  <c r="DM113" i="4"/>
  <c r="DN113" i="4"/>
  <c r="DO113" i="4"/>
  <c r="DP113" i="4"/>
  <c r="DQ113" i="4"/>
  <c r="DR113" i="4"/>
  <c r="DS113" i="4"/>
  <c r="DT113" i="4"/>
  <c r="DU113" i="4"/>
  <c r="DV113" i="4"/>
  <c r="DW113" i="4"/>
  <c r="DX113" i="4"/>
  <c r="DY113" i="4"/>
  <c r="DZ113" i="4"/>
  <c r="DK114" i="4"/>
  <c r="DL114" i="4"/>
  <c r="DM114" i="4"/>
  <c r="DN114" i="4"/>
  <c r="DO114" i="4"/>
  <c r="DP114" i="4"/>
  <c r="DQ114" i="4"/>
  <c r="DR114" i="4"/>
  <c r="DS114" i="4"/>
  <c r="DT114" i="4"/>
  <c r="DU114" i="4"/>
  <c r="DV114" i="4"/>
  <c r="DW114" i="4"/>
  <c r="DX114" i="4"/>
  <c r="DY114" i="4"/>
  <c r="DZ114" i="4"/>
  <c r="DK115" i="4"/>
  <c r="DL115" i="4"/>
  <c r="DM115" i="4"/>
  <c r="DN115" i="4"/>
  <c r="DO115" i="4"/>
  <c r="DP115" i="4"/>
  <c r="DQ115" i="4"/>
  <c r="DR115" i="4"/>
  <c r="DS115" i="4"/>
  <c r="DT115" i="4"/>
  <c r="DU115" i="4"/>
  <c r="DV115" i="4"/>
  <c r="DW115" i="4"/>
  <c r="DX115" i="4"/>
  <c r="DY115" i="4"/>
  <c r="DZ115" i="4"/>
  <c r="DK116" i="4"/>
  <c r="DL116" i="4"/>
  <c r="DM116" i="4"/>
  <c r="DN116" i="4"/>
  <c r="DO116" i="4"/>
  <c r="DP116" i="4"/>
  <c r="DQ116" i="4"/>
  <c r="DR116" i="4"/>
  <c r="DS116" i="4"/>
  <c r="DT116" i="4"/>
  <c r="DU116" i="4"/>
  <c r="DV116" i="4"/>
  <c r="DW116" i="4"/>
  <c r="DX116" i="4"/>
  <c r="DY116" i="4"/>
  <c r="DZ116" i="4"/>
  <c r="DK117" i="4"/>
  <c r="DL117" i="4"/>
  <c r="DM117" i="4"/>
  <c r="DN117" i="4"/>
  <c r="DO117" i="4"/>
  <c r="DP117" i="4"/>
  <c r="DQ117" i="4"/>
  <c r="DR117" i="4"/>
  <c r="DS117" i="4"/>
  <c r="DT117" i="4"/>
  <c r="DU117" i="4"/>
  <c r="DV117" i="4"/>
  <c r="DW117" i="4"/>
  <c r="DX117" i="4"/>
  <c r="DY117" i="4"/>
  <c r="DZ117" i="4"/>
  <c r="DK118" i="4"/>
  <c r="DL118" i="4"/>
  <c r="DM118" i="4"/>
  <c r="DN118" i="4"/>
  <c r="DO118" i="4"/>
  <c r="DP118" i="4"/>
  <c r="DQ118" i="4"/>
  <c r="DR118" i="4"/>
  <c r="DS118" i="4"/>
  <c r="DT118" i="4"/>
  <c r="DU118" i="4"/>
  <c r="DV118" i="4"/>
  <c r="DW118" i="4"/>
  <c r="DX118" i="4"/>
  <c r="DY118" i="4"/>
  <c r="DZ118" i="4"/>
  <c r="DK119" i="4"/>
  <c r="DL119" i="4"/>
  <c r="DM119" i="4"/>
  <c r="DN119" i="4"/>
  <c r="DO119" i="4"/>
  <c r="DP119" i="4"/>
  <c r="DQ119" i="4"/>
  <c r="DR119" i="4"/>
  <c r="DS119" i="4"/>
  <c r="DT119" i="4"/>
  <c r="DU119" i="4"/>
  <c r="DV119" i="4"/>
  <c r="DW119" i="4"/>
  <c r="DX119" i="4"/>
  <c r="DY119" i="4"/>
  <c r="DZ119" i="4"/>
  <c r="DK120" i="4"/>
  <c r="DL120" i="4"/>
  <c r="DM120" i="4"/>
  <c r="DN120" i="4"/>
  <c r="DO120" i="4"/>
  <c r="DP120" i="4"/>
  <c r="DQ120" i="4"/>
  <c r="DR120" i="4"/>
  <c r="DS120" i="4"/>
  <c r="DT120" i="4"/>
  <c r="DU120" i="4"/>
  <c r="DV120" i="4"/>
  <c r="DW120" i="4"/>
  <c r="DX120" i="4"/>
  <c r="DY120" i="4"/>
  <c r="DZ120" i="4"/>
  <c r="DK121" i="4"/>
  <c r="DL121" i="4"/>
  <c r="DM121" i="4"/>
  <c r="DN121" i="4"/>
  <c r="DO121" i="4"/>
  <c r="DP121" i="4"/>
  <c r="DQ121" i="4"/>
  <c r="DR121" i="4"/>
  <c r="DS121" i="4"/>
  <c r="DT121" i="4"/>
  <c r="DU121" i="4"/>
  <c r="DV121" i="4"/>
  <c r="DW121" i="4"/>
  <c r="DX121" i="4"/>
  <c r="DY121" i="4"/>
  <c r="DZ121" i="4"/>
  <c r="DK122" i="4"/>
  <c r="DL122" i="4"/>
  <c r="DM122" i="4"/>
  <c r="DN122" i="4"/>
  <c r="DO122" i="4"/>
  <c r="DP122" i="4"/>
  <c r="DQ122" i="4"/>
  <c r="DR122" i="4"/>
  <c r="DS122" i="4"/>
  <c r="DT122" i="4"/>
  <c r="DU122" i="4"/>
  <c r="DV122" i="4"/>
  <c r="DW122" i="4"/>
  <c r="DX122" i="4"/>
  <c r="DY122" i="4"/>
  <c r="DZ122" i="4"/>
  <c r="DK123" i="4"/>
  <c r="DL123" i="4"/>
  <c r="DM123" i="4"/>
  <c r="DN123" i="4"/>
  <c r="DO123" i="4"/>
  <c r="DP123" i="4"/>
  <c r="DQ123" i="4"/>
  <c r="DR123" i="4"/>
  <c r="DS123" i="4"/>
  <c r="DT123" i="4"/>
  <c r="DU123" i="4"/>
  <c r="DV123" i="4"/>
  <c r="DW123" i="4"/>
  <c r="DX123" i="4"/>
  <c r="DY123" i="4"/>
  <c r="DZ123" i="4"/>
  <c r="DK124" i="4"/>
  <c r="DL124" i="4"/>
  <c r="DM124" i="4"/>
  <c r="DN124" i="4"/>
  <c r="DO124" i="4"/>
  <c r="DP124" i="4"/>
  <c r="DQ124" i="4"/>
  <c r="DR124" i="4"/>
  <c r="DS124" i="4"/>
  <c r="DT124" i="4"/>
  <c r="DU124" i="4"/>
  <c r="DV124" i="4"/>
  <c r="DW124" i="4"/>
  <c r="DX124" i="4"/>
  <c r="DY124" i="4"/>
  <c r="DZ124" i="4"/>
  <c r="DK125" i="4"/>
  <c r="DL125" i="4"/>
  <c r="DM125" i="4"/>
  <c r="DN125" i="4"/>
  <c r="DO125" i="4"/>
  <c r="DP125" i="4"/>
  <c r="DQ125" i="4"/>
  <c r="DR125" i="4"/>
  <c r="DS125" i="4"/>
  <c r="DT125" i="4"/>
  <c r="DU125" i="4"/>
  <c r="DV125" i="4"/>
  <c r="DW125" i="4"/>
  <c r="DX125" i="4"/>
  <c r="DY125" i="4"/>
  <c r="DZ125" i="4"/>
  <c r="DK126" i="4"/>
  <c r="DL126" i="4"/>
  <c r="DM126" i="4"/>
  <c r="DN126" i="4"/>
  <c r="DO126" i="4"/>
  <c r="DP126" i="4"/>
  <c r="DQ126" i="4"/>
  <c r="DR126" i="4"/>
  <c r="DS126" i="4"/>
  <c r="DT126" i="4"/>
  <c r="DU126" i="4"/>
  <c r="DV126" i="4"/>
  <c r="DW126" i="4"/>
  <c r="DX126" i="4"/>
  <c r="DY126" i="4"/>
  <c r="DZ126" i="4"/>
  <c r="DK127" i="4"/>
  <c r="DL127" i="4"/>
  <c r="DM127" i="4"/>
  <c r="DN127" i="4"/>
  <c r="DO127" i="4"/>
  <c r="DP127" i="4"/>
  <c r="DQ127" i="4"/>
  <c r="DR127" i="4"/>
  <c r="DS127" i="4"/>
  <c r="DT127" i="4"/>
  <c r="DU127" i="4"/>
  <c r="DV127" i="4"/>
  <c r="DW127" i="4"/>
  <c r="DX127" i="4"/>
  <c r="DY127" i="4"/>
  <c r="DZ127" i="4"/>
  <c r="DK128" i="4"/>
  <c r="DL128" i="4"/>
  <c r="DM128" i="4"/>
  <c r="DN128" i="4"/>
  <c r="DO128" i="4"/>
  <c r="DP128" i="4"/>
  <c r="DQ128" i="4"/>
  <c r="DR128" i="4"/>
  <c r="DS128" i="4"/>
  <c r="DT128" i="4"/>
  <c r="DU128" i="4"/>
  <c r="DV128" i="4"/>
  <c r="DW128" i="4"/>
  <c r="DX128" i="4"/>
  <c r="DY128" i="4"/>
  <c r="DZ128" i="4"/>
  <c r="DK129" i="4"/>
  <c r="DL129" i="4"/>
  <c r="DM129" i="4"/>
  <c r="DN129" i="4"/>
  <c r="DO129" i="4"/>
  <c r="DP129" i="4"/>
  <c r="DQ129" i="4"/>
  <c r="DR129" i="4"/>
  <c r="DS129" i="4"/>
  <c r="DT129" i="4"/>
  <c r="DU129" i="4"/>
  <c r="DV129" i="4"/>
  <c r="DW129" i="4"/>
  <c r="DX129" i="4"/>
  <c r="DY129" i="4"/>
  <c r="DZ129" i="4"/>
  <c r="DK130" i="4"/>
  <c r="DL130" i="4"/>
  <c r="DM130" i="4"/>
  <c r="DN130" i="4"/>
  <c r="DO130" i="4"/>
  <c r="DP130" i="4"/>
  <c r="DQ130" i="4"/>
  <c r="DR130" i="4"/>
  <c r="DS130" i="4"/>
  <c r="DT130" i="4"/>
  <c r="DU130" i="4"/>
  <c r="DV130" i="4"/>
  <c r="DW130" i="4"/>
  <c r="DX130" i="4"/>
  <c r="DY130" i="4"/>
  <c r="DZ130" i="4"/>
  <c r="DK131" i="4"/>
  <c r="DL131" i="4"/>
  <c r="DM131" i="4"/>
  <c r="DN131" i="4"/>
  <c r="DO131" i="4"/>
  <c r="DP131" i="4"/>
  <c r="DQ131" i="4"/>
  <c r="DR131" i="4"/>
  <c r="DS131" i="4"/>
  <c r="DT131" i="4"/>
  <c r="DU131" i="4"/>
  <c r="DV131" i="4"/>
  <c r="DW131" i="4"/>
  <c r="DX131" i="4"/>
  <c r="DY131" i="4"/>
  <c r="DZ131" i="4"/>
  <c r="DK132" i="4"/>
  <c r="DL132" i="4"/>
  <c r="DM132" i="4"/>
  <c r="DN132" i="4"/>
  <c r="DO132" i="4"/>
  <c r="DP132" i="4"/>
  <c r="DQ132" i="4"/>
  <c r="DR132" i="4"/>
  <c r="DS132" i="4"/>
  <c r="DT132" i="4"/>
  <c r="DU132" i="4"/>
  <c r="DV132" i="4"/>
  <c r="DW132" i="4"/>
  <c r="DX132" i="4"/>
  <c r="DY132" i="4"/>
  <c r="DZ132" i="4"/>
  <c r="DK133" i="4"/>
  <c r="DL133" i="4"/>
  <c r="DM133" i="4"/>
  <c r="DN133" i="4"/>
  <c r="DO133" i="4"/>
  <c r="DP133" i="4"/>
  <c r="DQ133" i="4"/>
  <c r="DR133" i="4"/>
  <c r="DS133" i="4"/>
  <c r="DT133" i="4"/>
  <c r="DU133" i="4"/>
  <c r="DV133" i="4"/>
  <c r="DW133" i="4"/>
  <c r="DX133" i="4"/>
  <c r="DY133" i="4"/>
  <c r="DZ133" i="4"/>
  <c r="DK134" i="4"/>
  <c r="DL134" i="4"/>
  <c r="DM134" i="4"/>
  <c r="DN134" i="4"/>
  <c r="DO134" i="4"/>
  <c r="DP134" i="4"/>
  <c r="DQ134" i="4"/>
  <c r="DR134" i="4"/>
  <c r="DS134" i="4"/>
  <c r="DT134" i="4"/>
  <c r="DU134" i="4"/>
  <c r="DV134" i="4"/>
  <c r="DW134" i="4"/>
  <c r="DX134" i="4"/>
  <c r="DY134" i="4"/>
  <c r="DZ134" i="4"/>
  <c r="DK136" i="4"/>
  <c r="DL136" i="4"/>
  <c r="DM136" i="4"/>
  <c r="DN136" i="4"/>
  <c r="DO136" i="4"/>
  <c r="DP136" i="4"/>
  <c r="DQ136" i="4"/>
  <c r="DR136" i="4"/>
  <c r="DS136" i="4"/>
  <c r="DT136" i="4"/>
  <c r="DU136" i="4"/>
  <c r="DV136" i="4"/>
  <c r="DW136" i="4"/>
  <c r="DX136" i="4"/>
  <c r="DY136" i="4"/>
  <c r="DZ136" i="4"/>
  <c r="EA136" i="4"/>
  <c r="DK137" i="4"/>
  <c r="DL137" i="4"/>
  <c r="DM137" i="4"/>
  <c r="DN137" i="4"/>
  <c r="DO137" i="4"/>
  <c r="DP137" i="4"/>
  <c r="DQ137" i="4"/>
  <c r="DR137" i="4"/>
  <c r="DS137" i="4"/>
  <c r="DT137" i="4"/>
  <c r="DU137" i="4"/>
  <c r="DV137" i="4"/>
  <c r="DW137" i="4"/>
  <c r="DX137" i="4"/>
  <c r="DY137" i="4"/>
  <c r="DZ137" i="4"/>
  <c r="EA137" i="4"/>
  <c r="DK138" i="4"/>
  <c r="DL138" i="4"/>
  <c r="DM138" i="4"/>
  <c r="DN138" i="4"/>
  <c r="DO138" i="4"/>
  <c r="DP138" i="4"/>
  <c r="DQ138" i="4"/>
  <c r="DR138" i="4"/>
  <c r="DS138" i="4"/>
  <c r="DT138" i="4"/>
  <c r="DU138" i="4"/>
  <c r="DV138" i="4"/>
  <c r="DW138" i="4"/>
  <c r="DX138" i="4"/>
  <c r="DY138" i="4"/>
  <c r="DZ138" i="4"/>
  <c r="EA138" i="4"/>
  <c r="DK139" i="4"/>
  <c r="DL139" i="4"/>
  <c r="DM139" i="4"/>
  <c r="DN139" i="4"/>
  <c r="DO139" i="4"/>
  <c r="DP139" i="4"/>
  <c r="DQ139" i="4"/>
  <c r="DR139" i="4"/>
  <c r="DS139" i="4"/>
  <c r="DT139" i="4"/>
  <c r="DU139" i="4"/>
  <c r="DV139" i="4"/>
  <c r="DW139" i="4"/>
  <c r="DX139" i="4"/>
  <c r="DY139" i="4"/>
  <c r="DZ139" i="4"/>
  <c r="EA139" i="4"/>
  <c r="DK140" i="4"/>
  <c r="DL140" i="4"/>
  <c r="DM140" i="4"/>
  <c r="DN140" i="4"/>
  <c r="DO140" i="4"/>
  <c r="DP140" i="4"/>
  <c r="DQ140" i="4"/>
  <c r="DR140" i="4"/>
  <c r="DS140" i="4"/>
  <c r="DT140" i="4"/>
  <c r="DU140" i="4"/>
  <c r="DV140" i="4"/>
  <c r="DW140" i="4"/>
  <c r="DX140" i="4"/>
  <c r="DY140" i="4"/>
  <c r="DZ140" i="4"/>
  <c r="EA140" i="4"/>
  <c r="DK141" i="4"/>
  <c r="DL141" i="4"/>
  <c r="DM141" i="4"/>
  <c r="DN141" i="4"/>
  <c r="DO141" i="4"/>
  <c r="DP141" i="4"/>
  <c r="DQ141" i="4"/>
  <c r="DR141" i="4"/>
  <c r="DS141" i="4"/>
  <c r="DT141" i="4"/>
  <c r="DU141" i="4"/>
  <c r="DV141" i="4"/>
  <c r="DW141" i="4"/>
  <c r="DX141" i="4"/>
  <c r="DY141" i="4"/>
  <c r="DZ141" i="4"/>
  <c r="EA141" i="4"/>
  <c r="DK142" i="4"/>
  <c r="DL142" i="4"/>
  <c r="DM142" i="4"/>
  <c r="DN142" i="4"/>
  <c r="DO142" i="4"/>
  <c r="DP142" i="4"/>
  <c r="DQ142" i="4"/>
  <c r="DR142" i="4"/>
  <c r="DS142" i="4"/>
  <c r="DT142" i="4"/>
  <c r="DU142" i="4"/>
  <c r="DV142" i="4"/>
  <c r="DW142" i="4"/>
  <c r="DX142" i="4"/>
  <c r="DY142" i="4"/>
  <c r="DZ142" i="4"/>
  <c r="EA142" i="4"/>
  <c r="DK143" i="4"/>
  <c r="DL143" i="4"/>
  <c r="DM143" i="4"/>
  <c r="DN143" i="4"/>
  <c r="DO143" i="4"/>
  <c r="DP143" i="4"/>
  <c r="DQ143" i="4"/>
  <c r="DR143" i="4"/>
  <c r="DS143" i="4"/>
  <c r="DT143" i="4"/>
  <c r="DU143" i="4"/>
  <c r="DV143" i="4"/>
  <c r="DW143" i="4"/>
  <c r="DX143" i="4"/>
  <c r="DY143" i="4"/>
  <c r="DZ143" i="4"/>
  <c r="EA143" i="4"/>
  <c r="DK144" i="4"/>
  <c r="DL144" i="4"/>
  <c r="DM144" i="4"/>
  <c r="DN144" i="4"/>
  <c r="DO144" i="4"/>
  <c r="DP144" i="4"/>
  <c r="DQ144" i="4"/>
  <c r="DR144" i="4"/>
  <c r="DS144" i="4"/>
  <c r="DT144" i="4"/>
  <c r="DU144" i="4"/>
  <c r="DV144" i="4"/>
  <c r="DW144" i="4"/>
  <c r="DX144" i="4"/>
  <c r="DY144" i="4"/>
  <c r="DZ144" i="4"/>
  <c r="EA144" i="4"/>
  <c r="DK145" i="4"/>
  <c r="DL145" i="4"/>
  <c r="DM145" i="4"/>
  <c r="DN145" i="4"/>
  <c r="DO145" i="4"/>
  <c r="DP145" i="4"/>
  <c r="DQ145" i="4"/>
  <c r="DR145" i="4"/>
  <c r="DS145" i="4"/>
  <c r="DT145" i="4"/>
  <c r="DU145" i="4"/>
  <c r="DV145" i="4"/>
  <c r="DW145" i="4"/>
  <c r="DX145" i="4"/>
  <c r="DY145" i="4"/>
  <c r="DZ145" i="4"/>
  <c r="EA145" i="4"/>
  <c r="DK146" i="4"/>
  <c r="DL146" i="4"/>
  <c r="DM146" i="4"/>
  <c r="DN146" i="4"/>
  <c r="DO146" i="4"/>
  <c r="DP146" i="4"/>
  <c r="DQ146" i="4"/>
  <c r="DR146" i="4"/>
  <c r="DS146" i="4"/>
  <c r="DT146" i="4"/>
  <c r="DU146" i="4"/>
  <c r="DV146" i="4"/>
  <c r="DW146" i="4"/>
  <c r="DX146" i="4"/>
  <c r="DY146" i="4"/>
  <c r="DZ146" i="4"/>
  <c r="EA146" i="4"/>
  <c r="DK147" i="4"/>
  <c r="DL147" i="4"/>
  <c r="DM147" i="4"/>
  <c r="DN147" i="4"/>
  <c r="DO147" i="4"/>
  <c r="DP147" i="4"/>
  <c r="DQ147" i="4"/>
  <c r="DR147" i="4"/>
  <c r="DS147" i="4"/>
  <c r="DT147" i="4"/>
  <c r="DU147" i="4"/>
  <c r="DV147" i="4"/>
  <c r="DW147" i="4"/>
  <c r="DX147" i="4"/>
  <c r="DY147" i="4"/>
  <c r="DZ147" i="4"/>
  <c r="EA147" i="4"/>
  <c r="DK148" i="4"/>
  <c r="DL148" i="4"/>
  <c r="DM148" i="4"/>
  <c r="DN148" i="4"/>
  <c r="DO148" i="4"/>
  <c r="DP148" i="4"/>
  <c r="DQ148" i="4"/>
  <c r="DR148" i="4"/>
  <c r="DS148" i="4"/>
  <c r="DT148" i="4"/>
  <c r="DU148" i="4"/>
  <c r="DV148" i="4"/>
  <c r="DW148" i="4"/>
  <c r="DX148" i="4"/>
  <c r="DY148" i="4"/>
  <c r="DZ148" i="4"/>
  <c r="EA148" i="4"/>
  <c r="DK149" i="4"/>
  <c r="DL149" i="4"/>
  <c r="DM149" i="4"/>
  <c r="DN149" i="4"/>
  <c r="DO149" i="4"/>
  <c r="DP149" i="4"/>
  <c r="DQ149" i="4"/>
  <c r="DR149" i="4"/>
  <c r="DS149" i="4"/>
  <c r="DT149" i="4"/>
  <c r="DU149" i="4"/>
  <c r="DV149" i="4"/>
  <c r="DW149" i="4"/>
  <c r="DX149" i="4"/>
  <c r="DY149" i="4"/>
  <c r="DZ149" i="4"/>
  <c r="EA149" i="4"/>
  <c r="DK150" i="4"/>
  <c r="DL150" i="4"/>
  <c r="DM150" i="4"/>
  <c r="DN150" i="4"/>
  <c r="DO150" i="4"/>
  <c r="DP150" i="4"/>
  <c r="DQ150" i="4"/>
  <c r="DR150" i="4"/>
  <c r="DS150" i="4"/>
  <c r="DT150" i="4"/>
  <c r="DU150" i="4"/>
  <c r="DV150" i="4"/>
  <c r="DW150" i="4"/>
  <c r="DX150" i="4"/>
  <c r="DY150" i="4"/>
  <c r="DZ150" i="4"/>
  <c r="EA150" i="4"/>
  <c r="DK151" i="4"/>
  <c r="DL151" i="4"/>
  <c r="DM151" i="4"/>
  <c r="DN151" i="4"/>
  <c r="DO151" i="4"/>
  <c r="DP151" i="4"/>
  <c r="DQ151" i="4"/>
  <c r="DR151" i="4"/>
  <c r="DS151" i="4"/>
  <c r="DT151" i="4"/>
  <c r="DU151" i="4"/>
  <c r="DV151" i="4"/>
  <c r="DW151" i="4"/>
  <c r="DX151" i="4"/>
  <c r="DY151" i="4"/>
  <c r="DZ151" i="4"/>
  <c r="EA151" i="4"/>
  <c r="DK152" i="4"/>
  <c r="DL152" i="4"/>
  <c r="DM152" i="4"/>
  <c r="DN152" i="4"/>
  <c r="DO152" i="4"/>
  <c r="DP152" i="4"/>
  <c r="DQ152" i="4"/>
  <c r="DR152" i="4"/>
  <c r="DS152" i="4"/>
  <c r="DT152" i="4"/>
  <c r="DU152" i="4"/>
  <c r="DV152" i="4"/>
  <c r="DW152" i="4"/>
  <c r="DX152" i="4"/>
  <c r="DY152" i="4"/>
  <c r="DZ152" i="4"/>
  <c r="EA152" i="4"/>
  <c r="DK153" i="4"/>
  <c r="DL153" i="4"/>
  <c r="DM153" i="4"/>
  <c r="DN153" i="4"/>
  <c r="DO153" i="4"/>
  <c r="DP153" i="4"/>
  <c r="DQ153" i="4"/>
  <c r="DR153" i="4"/>
  <c r="DS153" i="4"/>
  <c r="DT153" i="4"/>
  <c r="DU153" i="4"/>
  <c r="DV153" i="4"/>
  <c r="DW153" i="4"/>
  <c r="DX153" i="4"/>
  <c r="DY153" i="4"/>
  <c r="DZ153" i="4"/>
  <c r="EA153" i="4"/>
  <c r="DK154" i="4"/>
  <c r="DL154" i="4"/>
  <c r="DM154" i="4"/>
  <c r="DN154" i="4"/>
  <c r="DO154" i="4"/>
  <c r="DP154" i="4"/>
  <c r="DQ154" i="4"/>
  <c r="DR154" i="4"/>
  <c r="DS154" i="4"/>
  <c r="DT154" i="4"/>
  <c r="DU154" i="4"/>
  <c r="DV154" i="4"/>
  <c r="DW154" i="4"/>
  <c r="DX154" i="4"/>
  <c r="DY154" i="4"/>
  <c r="DZ154" i="4"/>
  <c r="EA154" i="4"/>
  <c r="DK155" i="4"/>
  <c r="DL155" i="4"/>
  <c r="DM155" i="4"/>
  <c r="DN155" i="4"/>
  <c r="DO155" i="4"/>
  <c r="DP155" i="4"/>
  <c r="DQ155" i="4"/>
  <c r="DR155" i="4"/>
  <c r="DS155" i="4"/>
  <c r="DT155" i="4"/>
  <c r="DU155" i="4"/>
  <c r="DV155" i="4"/>
  <c r="DW155" i="4"/>
  <c r="DX155" i="4"/>
  <c r="DY155" i="4"/>
  <c r="DZ155" i="4"/>
  <c r="EA155" i="4"/>
  <c r="DK156" i="4"/>
  <c r="DL156" i="4"/>
  <c r="DM156" i="4"/>
  <c r="DN156" i="4"/>
  <c r="DO156" i="4"/>
  <c r="DP156" i="4"/>
  <c r="DQ156" i="4"/>
  <c r="DR156" i="4"/>
  <c r="DS156" i="4"/>
  <c r="DT156" i="4"/>
  <c r="DU156" i="4"/>
  <c r="DV156" i="4"/>
  <c r="DW156" i="4"/>
  <c r="DX156" i="4"/>
  <c r="DY156" i="4"/>
  <c r="DZ156" i="4"/>
  <c r="EA156" i="4"/>
  <c r="DK157" i="4"/>
  <c r="DL157" i="4"/>
  <c r="DM157" i="4"/>
  <c r="DN157" i="4"/>
  <c r="DO157" i="4"/>
  <c r="DP157" i="4"/>
  <c r="DQ157" i="4"/>
  <c r="DR157" i="4"/>
  <c r="DS157" i="4"/>
  <c r="DT157" i="4"/>
  <c r="DU157" i="4"/>
  <c r="DV157" i="4"/>
  <c r="DW157" i="4"/>
  <c r="DX157" i="4"/>
  <c r="DY157" i="4"/>
  <c r="DZ157" i="4"/>
  <c r="EA157" i="4"/>
  <c r="DK158" i="4"/>
  <c r="DL158" i="4"/>
  <c r="DM158" i="4"/>
  <c r="DN158" i="4"/>
  <c r="DO158" i="4"/>
  <c r="DP158" i="4"/>
  <c r="DQ158" i="4"/>
  <c r="DR158" i="4"/>
  <c r="DS158" i="4"/>
  <c r="DT158" i="4"/>
  <c r="DU158" i="4"/>
  <c r="DV158" i="4"/>
  <c r="DW158" i="4"/>
  <c r="DX158" i="4"/>
  <c r="DY158" i="4"/>
  <c r="DZ158" i="4"/>
  <c r="EA158" i="4"/>
  <c r="DK159" i="4"/>
  <c r="DL159" i="4"/>
  <c r="DM159" i="4"/>
  <c r="DN159" i="4"/>
  <c r="DO159" i="4"/>
  <c r="DP159" i="4"/>
  <c r="DQ159" i="4"/>
  <c r="DR159" i="4"/>
  <c r="DS159" i="4"/>
  <c r="DT159" i="4"/>
  <c r="DU159" i="4"/>
  <c r="DV159" i="4"/>
  <c r="DW159" i="4"/>
  <c r="DX159" i="4"/>
  <c r="DY159" i="4"/>
  <c r="DZ159" i="4"/>
  <c r="EA159" i="4"/>
  <c r="DK160" i="4"/>
  <c r="DL160" i="4"/>
  <c r="DM160" i="4"/>
  <c r="DN160" i="4"/>
  <c r="DO160" i="4"/>
  <c r="DP160" i="4"/>
  <c r="DQ160" i="4"/>
  <c r="DR160" i="4"/>
  <c r="DS160" i="4"/>
  <c r="DT160" i="4"/>
  <c r="DU160" i="4"/>
  <c r="DV160" i="4"/>
  <c r="DW160" i="4"/>
  <c r="DX160" i="4"/>
  <c r="DY160" i="4"/>
  <c r="DZ160" i="4"/>
  <c r="EA160" i="4"/>
  <c r="DK161" i="4"/>
  <c r="DL161" i="4"/>
  <c r="DM161" i="4"/>
  <c r="DN161" i="4"/>
  <c r="DO161" i="4"/>
  <c r="DP161" i="4"/>
  <c r="DQ161" i="4"/>
  <c r="DR161" i="4"/>
  <c r="DS161" i="4"/>
  <c r="DT161" i="4"/>
  <c r="DU161" i="4"/>
  <c r="DV161" i="4"/>
  <c r="DW161" i="4"/>
  <c r="DX161" i="4"/>
  <c r="DY161" i="4"/>
  <c r="DZ161" i="4"/>
  <c r="EA161" i="4"/>
  <c r="DK162" i="4"/>
  <c r="DL162" i="4"/>
  <c r="DM162" i="4"/>
  <c r="DN162" i="4"/>
  <c r="DO162" i="4"/>
  <c r="DP162" i="4"/>
  <c r="DQ162" i="4"/>
  <c r="DR162" i="4"/>
  <c r="DS162" i="4"/>
  <c r="DT162" i="4"/>
  <c r="DU162" i="4"/>
  <c r="DV162" i="4"/>
  <c r="DW162" i="4"/>
  <c r="DX162" i="4"/>
  <c r="DY162" i="4"/>
  <c r="DZ162" i="4"/>
  <c r="EA162" i="4"/>
  <c r="DK163" i="4"/>
  <c r="DL163" i="4"/>
  <c r="DM163" i="4"/>
  <c r="DN163" i="4"/>
  <c r="DO163" i="4"/>
  <c r="DP163" i="4"/>
  <c r="DQ163" i="4"/>
  <c r="DR163" i="4"/>
  <c r="DS163" i="4"/>
  <c r="DT163" i="4"/>
  <c r="DU163" i="4"/>
  <c r="DV163" i="4"/>
  <c r="DW163" i="4"/>
  <c r="DX163" i="4"/>
  <c r="DY163" i="4"/>
  <c r="DZ163" i="4"/>
  <c r="EA163" i="4"/>
  <c r="DK164" i="4"/>
  <c r="DL164" i="4"/>
  <c r="DM164" i="4"/>
  <c r="DN164" i="4"/>
  <c r="DO164" i="4"/>
  <c r="DP164" i="4"/>
  <c r="DQ164" i="4"/>
  <c r="DR164" i="4"/>
  <c r="DS164" i="4"/>
  <c r="DT164" i="4"/>
  <c r="DU164" i="4"/>
  <c r="DV164" i="4"/>
  <c r="DW164" i="4"/>
  <c r="DX164" i="4"/>
  <c r="DY164" i="4"/>
  <c r="DZ164" i="4"/>
  <c r="EA164" i="4"/>
  <c r="DK165" i="4"/>
  <c r="DL165" i="4"/>
  <c r="DM165" i="4"/>
  <c r="DN165" i="4"/>
  <c r="DO165" i="4"/>
  <c r="DP165" i="4"/>
  <c r="DQ165" i="4"/>
  <c r="DR165" i="4"/>
  <c r="DS165" i="4"/>
  <c r="DT165" i="4"/>
  <c r="DU165" i="4"/>
  <c r="DV165" i="4"/>
  <c r="DW165" i="4"/>
  <c r="DX165" i="4"/>
  <c r="DY165" i="4"/>
  <c r="DZ165" i="4"/>
  <c r="EA165" i="4"/>
  <c r="DK166" i="4"/>
  <c r="DL166" i="4"/>
  <c r="DM166" i="4"/>
  <c r="DN166" i="4"/>
  <c r="DO166" i="4"/>
  <c r="DP166" i="4"/>
  <c r="DQ166" i="4"/>
  <c r="DR166" i="4"/>
  <c r="DS166" i="4"/>
  <c r="DT166" i="4"/>
  <c r="DU166" i="4"/>
  <c r="DV166" i="4"/>
  <c r="DW166" i="4"/>
  <c r="DX166" i="4"/>
  <c r="DY166" i="4"/>
  <c r="DZ166" i="4"/>
  <c r="EA166" i="4"/>
  <c r="DK167" i="4"/>
  <c r="DL167" i="4"/>
  <c r="DM167" i="4"/>
  <c r="DN167" i="4"/>
  <c r="DO167" i="4"/>
  <c r="DP167" i="4"/>
  <c r="DQ167" i="4"/>
  <c r="DR167" i="4"/>
  <c r="DS167" i="4"/>
  <c r="DT167" i="4"/>
  <c r="DU167" i="4"/>
  <c r="DV167" i="4"/>
  <c r="DW167" i="4"/>
  <c r="DX167" i="4"/>
  <c r="DY167" i="4"/>
  <c r="DZ167" i="4"/>
  <c r="EA167" i="4"/>
  <c r="DK168" i="4"/>
  <c r="DL168" i="4"/>
  <c r="DM168" i="4"/>
  <c r="DN168" i="4"/>
  <c r="DO168" i="4"/>
  <c r="DP168" i="4"/>
  <c r="DQ168" i="4"/>
  <c r="DR168" i="4"/>
  <c r="DS168" i="4"/>
  <c r="DT168" i="4"/>
  <c r="DU168" i="4"/>
  <c r="DV168" i="4"/>
  <c r="DW168" i="4"/>
  <c r="DX168" i="4"/>
  <c r="DY168" i="4"/>
  <c r="DZ168" i="4"/>
  <c r="EA168" i="4"/>
  <c r="DK169" i="4"/>
  <c r="DL169" i="4"/>
  <c r="DM169" i="4"/>
  <c r="DN169" i="4"/>
  <c r="DO169" i="4"/>
  <c r="DP169" i="4"/>
  <c r="DQ169" i="4"/>
  <c r="DR169" i="4"/>
  <c r="DS169" i="4"/>
  <c r="DT169" i="4"/>
  <c r="DU169" i="4"/>
  <c r="DV169" i="4"/>
  <c r="DW169" i="4"/>
  <c r="DX169" i="4"/>
  <c r="DY169" i="4"/>
  <c r="DZ169" i="4"/>
  <c r="EA169" i="4"/>
  <c r="DL135" i="4"/>
  <c r="DM135" i="4"/>
  <c r="DN135" i="4"/>
  <c r="DO135" i="4"/>
  <c r="DP135" i="4"/>
  <c r="DQ135" i="4"/>
  <c r="DR135" i="4"/>
  <c r="DS135" i="4"/>
  <c r="DT135" i="4"/>
  <c r="DU135" i="4"/>
  <c r="DV135" i="4"/>
  <c r="DW135" i="4"/>
  <c r="DX135" i="4"/>
  <c r="DY135" i="4"/>
  <c r="DZ135" i="4"/>
  <c r="EA135" i="4"/>
  <c r="DK135" i="4"/>
  <c r="B27" i="4"/>
  <c r="B164" i="4"/>
  <c r="B40" i="4"/>
  <c r="M40" i="4" s="1"/>
  <c r="B101" i="4"/>
  <c r="M101" i="4" s="1"/>
  <c r="B115" i="4"/>
  <c r="B117" i="4"/>
  <c r="B114" i="4"/>
  <c r="B24" i="4"/>
  <c r="M24" i="4" s="1"/>
  <c r="B131" i="4"/>
  <c r="B30" i="4"/>
  <c r="B44" i="4"/>
  <c r="M44" i="4" s="1"/>
  <c r="B21" i="4"/>
  <c r="M21" i="4" s="1"/>
  <c r="B155" i="4"/>
  <c r="B118" i="4"/>
  <c r="B148" i="4"/>
  <c r="M148" i="4" s="1"/>
  <c r="B64" i="4"/>
  <c r="M64" i="4" s="1"/>
  <c r="B35" i="4"/>
  <c r="B160" i="4"/>
  <c r="B59" i="4"/>
  <c r="M59" i="4" s="1"/>
  <c r="B67" i="4"/>
  <c r="M67" i="4" s="1"/>
  <c r="B33" i="4"/>
  <c r="B31" i="4"/>
  <c r="B55" i="4"/>
  <c r="B85" i="4"/>
  <c r="M85" i="4" s="1"/>
  <c r="B143" i="4"/>
  <c r="B135" i="4"/>
  <c r="B146" i="4"/>
  <c r="M146" i="4" s="1"/>
  <c r="B158" i="4"/>
  <c r="B42" i="4"/>
  <c r="B78" i="4"/>
  <c r="B51" i="4"/>
  <c r="M51" i="4" s="1"/>
  <c r="B123" i="4"/>
  <c r="M123" i="4" s="1"/>
  <c r="B121" i="4"/>
  <c r="B57" i="4"/>
  <c r="B72" i="4"/>
  <c r="M72" i="4" s="1"/>
  <c r="B81" i="4"/>
  <c r="M81" i="4" s="1"/>
  <c r="B116" i="4"/>
  <c r="B82" i="4"/>
  <c r="B167" i="4"/>
  <c r="B19" i="4"/>
  <c r="M19" i="4" s="1"/>
  <c r="B100" i="4"/>
  <c r="B20" i="4"/>
  <c r="B97" i="4"/>
  <c r="M97" i="4" s="1"/>
  <c r="B149" i="4"/>
  <c r="M149" i="4" s="1"/>
  <c r="B125" i="4"/>
  <c r="B87" i="4"/>
  <c r="B32" i="4"/>
  <c r="M32" i="4" s="1"/>
  <c r="B74" i="4"/>
  <c r="M74" i="4" s="1"/>
  <c r="B145" i="4"/>
  <c r="B54" i="4"/>
  <c r="B112" i="4"/>
  <c r="M112" i="4" s="1"/>
  <c r="B103" i="4"/>
  <c r="M103" i="4" s="1"/>
  <c r="B29" i="4"/>
  <c r="B53" i="4"/>
  <c r="B60" i="4"/>
  <c r="B58" i="4"/>
  <c r="M58" i="4" s="1"/>
  <c r="B99" i="4"/>
  <c r="B173" i="4"/>
  <c r="B107" i="4"/>
  <c r="M107" i="4" s="1"/>
  <c r="B171" i="4"/>
  <c r="B93" i="4"/>
  <c r="B132" i="4"/>
  <c r="B176" i="4"/>
  <c r="M176" i="4" s="1"/>
  <c r="B37" i="4"/>
  <c r="M37" i="4" s="1"/>
  <c r="B129" i="4"/>
  <c r="B34" i="4"/>
  <c r="B26" i="4"/>
  <c r="M26" i="4" s="1"/>
  <c r="B159" i="4"/>
  <c r="M159" i="4" s="1"/>
  <c r="C113" i="4"/>
  <c r="B168" i="4"/>
  <c r="B141" i="4"/>
  <c r="B152" i="4"/>
  <c r="M152" i="4" s="1"/>
  <c r="B163" i="4"/>
  <c r="B61" i="4"/>
  <c r="B48" i="4"/>
  <c r="M48" i="4" s="1"/>
  <c r="B39" i="4"/>
  <c r="M39" i="4" s="1"/>
  <c r="B166" i="4"/>
  <c r="B111" i="4"/>
  <c r="B147" i="4"/>
  <c r="B89" i="4"/>
  <c r="M89" i="4" s="1"/>
  <c r="B177" i="4"/>
  <c r="B175" i="4"/>
  <c r="B84" i="4"/>
  <c r="M84" i="4" s="1"/>
  <c r="B139" i="4"/>
  <c r="M139" i="4" s="1"/>
  <c r="B41" i="4"/>
  <c r="B119" i="4"/>
  <c r="B56" i="4"/>
  <c r="B28" i="4"/>
  <c r="M28" i="4" s="1"/>
  <c r="B47" i="4"/>
  <c r="B38" i="4"/>
  <c r="B43" i="4"/>
  <c r="M43" i="4" s="1"/>
  <c r="B63" i="4"/>
  <c r="M63" i="4" s="1"/>
  <c r="B52" i="4"/>
  <c r="B46" i="4"/>
  <c r="B96" i="4"/>
  <c r="B169" i="4"/>
  <c r="M169" i="4" s="1"/>
  <c r="B162" i="4"/>
  <c r="B156" i="4"/>
  <c r="B150" i="4"/>
  <c r="M150" i="4" s="1"/>
  <c r="B127" i="4"/>
  <c r="M127" i="4" s="1"/>
  <c r="B66" i="4"/>
  <c r="B165" i="4"/>
  <c r="B144" i="4"/>
  <c r="B22" i="4"/>
  <c r="M22" i="4" s="1"/>
  <c r="B174" i="4"/>
  <c r="B62" i="4"/>
  <c r="B137" i="4"/>
  <c r="M137" i="4" s="1"/>
  <c r="B133" i="4"/>
  <c r="B69" i="4"/>
  <c r="B170" i="4"/>
  <c r="B76" i="4"/>
  <c r="B45" i="4"/>
  <c r="M45" i="4" s="1"/>
  <c r="B110" i="4"/>
  <c r="B25" i="4"/>
  <c r="B91" i="4"/>
  <c r="M91" i="4" s="1"/>
  <c r="B88" i="4"/>
  <c r="B36" i="4"/>
  <c r="B80" i="4"/>
  <c r="B50" i="4"/>
  <c r="B106" i="4"/>
  <c r="M106" i="4" s="1"/>
  <c r="B79" i="4"/>
  <c r="B98" i="4"/>
  <c r="B18" i="4"/>
  <c r="M18" i="4" s="1"/>
  <c r="B128" i="4"/>
  <c r="B23" i="4"/>
  <c r="M23" i="4" s="1"/>
  <c r="B65" i="4"/>
  <c r="B71" i="4"/>
  <c r="B73" i="4"/>
  <c r="M73" i="4" s="1"/>
  <c r="B75" i="4"/>
  <c r="B77" i="4"/>
  <c r="B83" i="4"/>
  <c r="M83" i="4" s="1"/>
  <c r="M86" i="4"/>
  <c r="B90" i="4"/>
  <c r="B92" i="4"/>
  <c r="B102" i="4"/>
  <c r="B104" i="4"/>
  <c r="B105" i="4"/>
  <c r="B108" i="4"/>
  <c r="B109" i="4"/>
  <c r="B120" i="4"/>
  <c r="M120" i="4" s="1"/>
  <c r="B122" i="4"/>
  <c r="B124" i="4"/>
  <c r="B126" i="4"/>
  <c r="B130" i="4"/>
  <c r="B134" i="4"/>
  <c r="B136" i="4"/>
  <c r="B138" i="4"/>
  <c r="M138" i="4" s="1"/>
  <c r="B140" i="4"/>
  <c r="M140" i="4" s="1"/>
  <c r="B142" i="4"/>
  <c r="B151" i="4"/>
  <c r="B154" i="4"/>
  <c r="B157" i="4"/>
  <c r="M157" i="4" s="1"/>
  <c r="B161" i="4"/>
  <c r="E136" i="4" l="1"/>
  <c r="M136" i="4"/>
  <c r="C175" i="4"/>
  <c r="M175" i="4"/>
  <c r="D54" i="4"/>
  <c r="M54" i="4"/>
  <c r="D160" i="4"/>
  <c r="M160" i="4"/>
  <c r="C25" i="4"/>
  <c r="M25" i="4"/>
  <c r="F34" i="4"/>
  <c r="M34" i="4"/>
  <c r="F57" i="4"/>
  <c r="M57" i="4"/>
  <c r="F164" i="4"/>
  <c r="M164" i="4"/>
  <c r="G134" i="4"/>
  <c r="M134" i="4"/>
  <c r="C75" i="4"/>
  <c r="M75" i="4"/>
  <c r="G110" i="4"/>
  <c r="M110" i="4"/>
  <c r="F162" i="4"/>
  <c r="M162" i="4"/>
  <c r="C177" i="4"/>
  <c r="M177" i="4"/>
  <c r="F129" i="4"/>
  <c r="M129" i="4"/>
  <c r="D145" i="4"/>
  <c r="M145" i="4"/>
  <c r="F121" i="4"/>
  <c r="M121" i="4"/>
  <c r="D35" i="4"/>
  <c r="M35" i="4"/>
  <c r="F27" i="4"/>
  <c r="M27" i="4"/>
  <c r="C130" i="4"/>
  <c r="M130" i="4"/>
  <c r="F88" i="4"/>
  <c r="M88" i="4"/>
  <c r="F156" i="4"/>
  <c r="M156" i="4"/>
  <c r="G71" i="4"/>
  <c r="M71" i="4"/>
  <c r="E77" i="4"/>
  <c r="M77" i="4"/>
  <c r="F126" i="4"/>
  <c r="M126" i="4"/>
  <c r="F76" i="4"/>
  <c r="M76" i="4"/>
  <c r="D96" i="4"/>
  <c r="M96" i="4"/>
  <c r="D147" i="4"/>
  <c r="M147" i="4"/>
  <c r="D124" i="4"/>
  <c r="M124" i="4"/>
  <c r="D65" i="4"/>
  <c r="M65" i="4"/>
  <c r="D170" i="4"/>
  <c r="M170" i="4"/>
  <c r="D46" i="4"/>
  <c r="M46" i="4"/>
  <c r="D111" i="4"/>
  <c r="M111" i="4"/>
  <c r="E132" i="4"/>
  <c r="M132" i="4"/>
  <c r="E87" i="4"/>
  <c r="M87" i="4"/>
  <c r="E78" i="4"/>
  <c r="M78" i="4"/>
  <c r="E118" i="4"/>
  <c r="M118" i="4"/>
  <c r="D166" i="4"/>
  <c r="M166" i="4"/>
  <c r="C122" i="4"/>
  <c r="M122" i="4"/>
  <c r="F128" i="4"/>
  <c r="M128" i="4"/>
  <c r="F133" i="4"/>
  <c r="M133" i="4"/>
  <c r="F171" i="4"/>
  <c r="M171" i="4"/>
  <c r="F158" i="4"/>
  <c r="M158" i="4"/>
  <c r="D52" i="4"/>
  <c r="M52" i="4"/>
  <c r="D109" i="4"/>
  <c r="M109" i="4"/>
  <c r="D69" i="4"/>
  <c r="M69" i="4"/>
  <c r="E108" i="4"/>
  <c r="M108" i="4"/>
  <c r="D98" i="4"/>
  <c r="M98" i="4"/>
  <c r="D62" i="4"/>
  <c r="M62" i="4"/>
  <c r="D38" i="4"/>
  <c r="M38" i="4"/>
  <c r="D61" i="4"/>
  <c r="M61" i="4"/>
  <c r="D173" i="4"/>
  <c r="M173" i="4"/>
  <c r="D20" i="4"/>
  <c r="M20" i="4"/>
  <c r="D135" i="4"/>
  <c r="M135" i="4"/>
  <c r="D30" i="4"/>
  <c r="M30" i="4"/>
  <c r="F125" i="4"/>
  <c r="M125" i="4"/>
  <c r="D79" i="4"/>
  <c r="M79" i="4"/>
  <c r="D143" i="4"/>
  <c r="M143" i="4"/>
  <c r="G93" i="4"/>
  <c r="M93" i="4"/>
  <c r="C161" i="4"/>
  <c r="M161" i="4"/>
  <c r="D47" i="4"/>
  <c r="M47" i="4"/>
  <c r="D131" i="4"/>
  <c r="M131" i="4"/>
  <c r="D104" i="4"/>
  <c r="M104" i="4"/>
  <c r="D174" i="4"/>
  <c r="M174" i="4"/>
  <c r="D100" i="4"/>
  <c r="M100" i="4"/>
  <c r="H154" i="4"/>
  <c r="M154" i="4"/>
  <c r="F102" i="4"/>
  <c r="M102" i="4"/>
  <c r="F50" i="4"/>
  <c r="M50" i="4"/>
  <c r="C144" i="4"/>
  <c r="M144" i="4"/>
  <c r="C56" i="4"/>
  <c r="M56" i="4"/>
  <c r="C141" i="4"/>
  <c r="M141" i="4"/>
  <c r="C60" i="4"/>
  <c r="M60" i="4"/>
  <c r="C167" i="4"/>
  <c r="M167" i="4"/>
  <c r="C55" i="4"/>
  <c r="M55" i="4"/>
  <c r="C114" i="4"/>
  <c r="M114" i="4"/>
  <c r="G42" i="4"/>
  <c r="M42" i="4"/>
  <c r="C105" i="4"/>
  <c r="M105" i="4"/>
  <c r="D99" i="4"/>
  <c r="M99" i="4"/>
  <c r="E151" i="4"/>
  <c r="M151" i="4"/>
  <c r="G92" i="4"/>
  <c r="M92" i="4"/>
  <c r="C80" i="4"/>
  <c r="M80" i="4"/>
  <c r="C165" i="4"/>
  <c r="M165" i="4"/>
  <c r="C119" i="4"/>
  <c r="M119" i="4"/>
  <c r="C168" i="4"/>
  <c r="M168" i="4"/>
  <c r="C53" i="4"/>
  <c r="M53" i="4"/>
  <c r="C82" i="4"/>
  <c r="M82" i="4"/>
  <c r="C31" i="4"/>
  <c r="M31" i="4"/>
  <c r="C117" i="4"/>
  <c r="M117" i="4"/>
  <c r="F155" i="4"/>
  <c r="M155" i="4"/>
  <c r="C142" i="4"/>
  <c r="M142" i="4"/>
  <c r="G90" i="4"/>
  <c r="M90" i="4"/>
  <c r="C36" i="4"/>
  <c r="M36" i="4"/>
  <c r="C66" i="4"/>
  <c r="M66" i="4"/>
  <c r="C41" i="4"/>
  <c r="M41" i="4"/>
  <c r="C29" i="4"/>
  <c r="M29" i="4"/>
  <c r="C116" i="4"/>
  <c r="M116" i="4"/>
  <c r="C33" i="4"/>
  <c r="M33" i="4"/>
  <c r="C115" i="4"/>
  <c r="M115" i="4"/>
  <c r="D163" i="4"/>
  <c r="M163" i="4"/>
  <c r="C124" i="4"/>
  <c r="E82" i="4"/>
  <c r="C65" i="4"/>
  <c r="C160" i="4"/>
  <c r="E92" i="4"/>
  <c r="E117" i="4"/>
  <c r="D151" i="4"/>
  <c r="E165" i="4"/>
  <c r="F71" i="4"/>
  <c r="E168" i="4"/>
  <c r="D155" i="4"/>
  <c r="F177" i="4"/>
  <c r="G166" i="4"/>
  <c r="C108" i="4"/>
  <c r="C50" i="4"/>
  <c r="C156" i="4"/>
  <c r="C166" i="4"/>
  <c r="C57" i="4"/>
  <c r="C155" i="4"/>
  <c r="D76" i="4"/>
  <c r="D113" i="4"/>
  <c r="D116" i="4"/>
  <c r="D115" i="4"/>
  <c r="E65" i="4"/>
  <c r="E46" i="4"/>
  <c r="F154" i="4"/>
  <c r="F168" i="4"/>
  <c r="F117" i="4"/>
  <c r="G125" i="4"/>
  <c r="C93" i="4"/>
  <c r="D36" i="4"/>
  <c r="C151" i="4"/>
  <c r="C92" i="4"/>
  <c r="C52" i="4"/>
  <c r="C54" i="4"/>
  <c r="C42" i="4"/>
  <c r="D92" i="4"/>
  <c r="D41" i="4"/>
  <c r="D93" i="4"/>
  <c r="D42" i="4"/>
  <c r="E80" i="4"/>
  <c r="E119" i="4"/>
  <c r="E53" i="4"/>
  <c r="E31" i="4"/>
  <c r="F145" i="4"/>
  <c r="D125" i="4"/>
  <c r="F35" i="4"/>
  <c r="C136" i="4"/>
  <c r="C77" i="4"/>
  <c r="C69" i="4"/>
  <c r="C34" i="4"/>
  <c r="C125" i="4"/>
  <c r="C164" i="4"/>
  <c r="D66" i="4"/>
  <c r="D29" i="4"/>
  <c r="D33" i="4"/>
  <c r="E124" i="4"/>
  <c r="E170" i="4"/>
  <c r="E111" i="4"/>
  <c r="F165" i="4"/>
  <c r="F82" i="4"/>
  <c r="G66" i="4"/>
  <c r="J140" i="4"/>
  <c r="I140" i="4"/>
  <c r="G140" i="4"/>
  <c r="K140" i="4"/>
  <c r="H140" i="4"/>
  <c r="E140" i="4"/>
  <c r="J86" i="4"/>
  <c r="I86" i="4"/>
  <c r="G86" i="4"/>
  <c r="K86" i="4"/>
  <c r="H86" i="4"/>
  <c r="E86" i="4"/>
  <c r="J106" i="4"/>
  <c r="I106" i="4"/>
  <c r="K106" i="4"/>
  <c r="G106" i="4"/>
  <c r="H106" i="4"/>
  <c r="D106" i="4"/>
  <c r="C106" i="4"/>
  <c r="E106" i="4"/>
  <c r="J22" i="4"/>
  <c r="I22" i="4"/>
  <c r="K22" i="4"/>
  <c r="G22" i="4"/>
  <c r="H22" i="4"/>
  <c r="D22" i="4"/>
  <c r="C22" i="4"/>
  <c r="E22" i="4"/>
  <c r="J63" i="4"/>
  <c r="I63" i="4"/>
  <c r="G63" i="4"/>
  <c r="K63" i="4"/>
  <c r="H63" i="4"/>
  <c r="D63" i="4"/>
  <c r="C63" i="4"/>
  <c r="E63" i="4"/>
  <c r="J39" i="4"/>
  <c r="I39" i="4"/>
  <c r="G39" i="4"/>
  <c r="K39" i="4"/>
  <c r="H39" i="4"/>
  <c r="D39" i="4"/>
  <c r="C39" i="4"/>
  <c r="E39" i="4"/>
  <c r="J37" i="4"/>
  <c r="I37" i="4"/>
  <c r="H37" i="4"/>
  <c r="G37" i="4"/>
  <c r="K37" i="4"/>
  <c r="F37" i="4"/>
  <c r="D37" i="4"/>
  <c r="C37" i="4"/>
  <c r="E37" i="4"/>
  <c r="J74" i="4"/>
  <c r="I74" i="4"/>
  <c r="H74" i="4"/>
  <c r="G74" i="4"/>
  <c r="K74" i="4"/>
  <c r="F74" i="4"/>
  <c r="D74" i="4"/>
  <c r="C74" i="4"/>
  <c r="E74" i="4"/>
  <c r="J81" i="4"/>
  <c r="I81" i="4"/>
  <c r="G81" i="4"/>
  <c r="K81" i="4"/>
  <c r="H81" i="4"/>
  <c r="D81" i="4"/>
  <c r="C81" i="4"/>
  <c r="F81" i="4"/>
  <c r="E81" i="4"/>
  <c r="K85" i="4"/>
  <c r="J85" i="4"/>
  <c r="I85" i="4"/>
  <c r="H85" i="4"/>
  <c r="G85" i="4"/>
  <c r="D85" i="4"/>
  <c r="C85" i="4"/>
  <c r="E85" i="4"/>
  <c r="K101" i="4"/>
  <c r="J101" i="4"/>
  <c r="I101" i="4"/>
  <c r="H101" i="4"/>
  <c r="G101" i="4"/>
  <c r="D101" i="4"/>
  <c r="C101" i="4"/>
  <c r="F101" i="4"/>
  <c r="E101" i="4"/>
  <c r="F63" i="4"/>
  <c r="G142" i="4"/>
  <c r="G108" i="4"/>
  <c r="G36" i="4"/>
  <c r="J157" i="4"/>
  <c r="I157" i="4"/>
  <c r="K157" i="4"/>
  <c r="G157" i="4"/>
  <c r="H157" i="4"/>
  <c r="E157" i="4"/>
  <c r="J120" i="4"/>
  <c r="I120" i="4"/>
  <c r="G120" i="4"/>
  <c r="K120" i="4"/>
  <c r="H120" i="4"/>
  <c r="E120" i="4"/>
  <c r="J73" i="4"/>
  <c r="I73" i="4"/>
  <c r="G73" i="4"/>
  <c r="K73" i="4"/>
  <c r="H73" i="4"/>
  <c r="E73" i="4"/>
  <c r="J45" i="4"/>
  <c r="I45" i="4"/>
  <c r="G45" i="4"/>
  <c r="K45" i="4"/>
  <c r="H45" i="4"/>
  <c r="D45" i="4"/>
  <c r="C45" i="4"/>
  <c r="E45" i="4"/>
  <c r="J127" i="4"/>
  <c r="I127" i="4"/>
  <c r="G127" i="4"/>
  <c r="K127" i="4"/>
  <c r="H127" i="4"/>
  <c r="D127" i="4"/>
  <c r="C127" i="4"/>
  <c r="F127" i="4"/>
  <c r="E127" i="4"/>
  <c r="J28" i="4"/>
  <c r="I28" i="4"/>
  <c r="K28" i="4"/>
  <c r="G28" i="4"/>
  <c r="H28" i="4"/>
  <c r="D28" i="4"/>
  <c r="C28" i="4"/>
  <c r="E28" i="4"/>
  <c r="J89" i="4"/>
  <c r="I89" i="4"/>
  <c r="H89" i="4"/>
  <c r="G89" i="4"/>
  <c r="K89" i="4"/>
  <c r="F89" i="4"/>
  <c r="D89" i="4"/>
  <c r="C89" i="4"/>
  <c r="E89" i="4"/>
  <c r="J159" i="4"/>
  <c r="I159" i="4"/>
  <c r="G159" i="4"/>
  <c r="K159" i="4"/>
  <c r="H159" i="4"/>
  <c r="D159" i="4"/>
  <c r="C159" i="4"/>
  <c r="F159" i="4"/>
  <c r="E159" i="4"/>
  <c r="J58" i="4"/>
  <c r="I58" i="4"/>
  <c r="K58" i="4"/>
  <c r="G58" i="4"/>
  <c r="D58" i="4"/>
  <c r="C58" i="4"/>
  <c r="H58" i="4"/>
  <c r="E58" i="4"/>
  <c r="J149" i="4"/>
  <c r="I149" i="4"/>
  <c r="G149" i="4"/>
  <c r="K149" i="4"/>
  <c r="H149" i="4"/>
  <c r="D149" i="4"/>
  <c r="C149" i="4"/>
  <c r="E149" i="4"/>
  <c r="K123" i="4"/>
  <c r="J123" i="4"/>
  <c r="I123" i="4"/>
  <c r="H123" i="4"/>
  <c r="G123" i="4"/>
  <c r="F123" i="4"/>
  <c r="D123" i="4"/>
  <c r="C123" i="4"/>
  <c r="E123" i="4"/>
  <c r="K67" i="4"/>
  <c r="J67" i="4"/>
  <c r="I67" i="4"/>
  <c r="H67" i="4"/>
  <c r="G67" i="4"/>
  <c r="D67" i="4"/>
  <c r="C67" i="4"/>
  <c r="F67" i="4"/>
  <c r="E67" i="4"/>
  <c r="K21" i="4"/>
  <c r="J21" i="4"/>
  <c r="I21" i="4"/>
  <c r="H21" i="4"/>
  <c r="G21" i="4"/>
  <c r="D21" i="4"/>
  <c r="C21" i="4"/>
  <c r="E21" i="4"/>
  <c r="D130" i="4"/>
  <c r="D73" i="4"/>
  <c r="K154" i="4"/>
  <c r="J154" i="4"/>
  <c r="I154" i="4"/>
  <c r="G154" i="4"/>
  <c r="K138" i="4"/>
  <c r="J138" i="4"/>
  <c r="I138" i="4"/>
  <c r="H138" i="4"/>
  <c r="G138" i="4"/>
  <c r="K126" i="4"/>
  <c r="J126" i="4"/>
  <c r="I126" i="4"/>
  <c r="H126" i="4"/>
  <c r="K109" i="4"/>
  <c r="I109" i="4"/>
  <c r="J109" i="4"/>
  <c r="H109" i="4"/>
  <c r="K102" i="4"/>
  <c r="J102" i="4"/>
  <c r="I102" i="4"/>
  <c r="G102" i="4"/>
  <c r="K83" i="4"/>
  <c r="J83" i="4"/>
  <c r="I83" i="4"/>
  <c r="H83" i="4"/>
  <c r="G83" i="4"/>
  <c r="K71" i="4"/>
  <c r="J71" i="4"/>
  <c r="I71" i="4"/>
  <c r="H71" i="4"/>
  <c r="D18" i="4"/>
  <c r="K18" i="4"/>
  <c r="I18" i="4"/>
  <c r="J18" i="4"/>
  <c r="H18" i="4"/>
  <c r="K50" i="4"/>
  <c r="J50" i="4"/>
  <c r="I50" i="4"/>
  <c r="G50" i="4"/>
  <c r="K91" i="4"/>
  <c r="J91" i="4"/>
  <c r="I91" i="4"/>
  <c r="H91" i="4"/>
  <c r="G91" i="4"/>
  <c r="K76" i="4"/>
  <c r="J76" i="4"/>
  <c r="I76" i="4"/>
  <c r="H76" i="4"/>
  <c r="K137" i="4"/>
  <c r="I137" i="4"/>
  <c r="J137" i="4"/>
  <c r="H137" i="4"/>
  <c r="G137" i="4"/>
  <c r="K144" i="4"/>
  <c r="F144" i="4"/>
  <c r="J144" i="4"/>
  <c r="I144" i="4"/>
  <c r="H144" i="4"/>
  <c r="G144" i="4"/>
  <c r="K150" i="4"/>
  <c r="F150" i="4"/>
  <c r="J150" i="4"/>
  <c r="I150" i="4"/>
  <c r="H150" i="4"/>
  <c r="G150" i="4"/>
  <c r="K96" i="4"/>
  <c r="J96" i="4"/>
  <c r="F96" i="4"/>
  <c r="I96" i="4"/>
  <c r="H96" i="4"/>
  <c r="K43" i="4"/>
  <c r="F43" i="4"/>
  <c r="I43" i="4"/>
  <c r="J43" i="4"/>
  <c r="H43" i="4"/>
  <c r="G43" i="4"/>
  <c r="K56" i="4"/>
  <c r="F56" i="4"/>
  <c r="J56" i="4"/>
  <c r="I56" i="4"/>
  <c r="H56" i="4"/>
  <c r="G56" i="4"/>
  <c r="H84" i="4"/>
  <c r="K84" i="4"/>
  <c r="F84" i="4"/>
  <c r="J84" i="4"/>
  <c r="I84" i="4"/>
  <c r="G84" i="4"/>
  <c r="H147" i="4"/>
  <c r="K147" i="4"/>
  <c r="J147" i="4"/>
  <c r="F147" i="4"/>
  <c r="I147" i="4"/>
  <c r="G147" i="4"/>
  <c r="H48" i="4"/>
  <c r="K48" i="4"/>
  <c r="F48" i="4"/>
  <c r="I48" i="4"/>
  <c r="J48" i="4"/>
  <c r="G48" i="4"/>
  <c r="H141" i="4"/>
  <c r="K141" i="4"/>
  <c r="F141" i="4"/>
  <c r="J141" i="4"/>
  <c r="I141" i="4"/>
  <c r="G141" i="4"/>
  <c r="H26" i="4"/>
  <c r="K26" i="4"/>
  <c r="F26" i="4"/>
  <c r="J26" i="4"/>
  <c r="I26" i="4"/>
  <c r="G26" i="4"/>
  <c r="D26" i="4"/>
  <c r="H176" i="4"/>
  <c r="K176" i="4"/>
  <c r="J176" i="4"/>
  <c r="F176" i="4"/>
  <c r="I176" i="4"/>
  <c r="G176" i="4"/>
  <c r="D176" i="4"/>
  <c r="I107" i="4"/>
  <c r="H107" i="4"/>
  <c r="K107" i="4"/>
  <c r="F107" i="4"/>
  <c r="J107" i="4"/>
  <c r="G107" i="4"/>
  <c r="D107" i="4"/>
  <c r="I60" i="4"/>
  <c r="H60" i="4"/>
  <c r="K60" i="4"/>
  <c r="F60" i="4"/>
  <c r="J60" i="4"/>
  <c r="G60" i="4"/>
  <c r="D60" i="4"/>
  <c r="I112" i="4"/>
  <c r="H112" i="4"/>
  <c r="K112" i="4"/>
  <c r="F112" i="4"/>
  <c r="J112" i="4"/>
  <c r="G112" i="4"/>
  <c r="D112" i="4"/>
  <c r="I32" i="4"/>
  <c r="H32" i="4"/>
  <c r="K32" i="4"/>
  <c r="J32" i="4"/>
  <c r="F32" i="4"/>
  <c r="G32" i="4"/>
  <c r="D32" i="4"/>
  <c r="I97" i="4"/>
  <c r="H97" i="4"/>
  <c r="K97" i="4"/>
  <c r="F97" i="4"/>
  <c r="J97" i="4"/>
  <c r="G97" i="4"/>
  <c r="D97" i="4"/>
  <c r="I167" i="4"/>
  <c r="H167" i="4"/>
  <c r="K167" i="4"/>
  <c r="F167" i="4"/>
  <c r="J167" i="4"/>
  <c r="G167" i="4"/>
  <c r="D167" i="4"/>
  <c r="I72" i="4"/>
  <c r="H72" i="4"/>
  <c r="K72" i="4"/>
  <c r="F72" i="4"/>
  <c r="J72" i="4"/>
  <c r="G72" i="4"/>
  <c r="D72" i="4"/>
  <c r="K51" i="4"/>
  <c r="I51" i="4"/>
  <c r="H51" i="4"/>
  <c r="J51" i="4"/>
  <c r="F51" i="4"/>
  <c r="G51" i="4"/>
  <c r="D51" i="4"/>
  <c r="K146" i="4"/>
  <c r="I146" i="4"/>
  <c r="H146" i="4"/>
  <c r="F146" i="4"/>
  <c r="J146" i="4"/>
  <c r="G146" i="4"/>
  <c r="D146" i="4"/>
  <c r="K55" i="4"/>
  <c r="I55" i="4"/>
  <c r="H55" i="4"/>
  <c r="F55" i="4"/>
  <c r="J55" i="4"/>
  <c r="G55" i="4"/>
  <c r="D55" i="4"/>
  <c r="K59" i="4"/>
  <c r="I59" i="4"/>
  <c r="H59" i="4"/>
  <c r="F59" i="4"/>
  <c r="J59" i="4"/>
  <c r="G59" i="4"/>
  <c r="D59" i="4"/>
  <c r="K148" i="4"/>
  <c r="I148" i="4"/>
  <c r="H148" i="4"/>
  <c r="J148" i="4"/>
  <c r="F148" i="4"/>
  <c r="G148" i="4"/>
  <c r="D148" i="4"/>
  <c r="K44" i="4"/>
  <c r="I44" i="4"/>
  <c r="H44" i="4"/>
  <c r="F44" i="4"/>
  <c r="J44" i="4"/>
  <c r="G44" i="4"/>
  <c r="D44" i="4"/>
  <c r="K114" i="4"/>
  <c r="I114" i="4"/>
  <c r="H114" i="4"/>
  <c r="F114" i="4"/>
  <c r="J114" i="4"/>
  <c r="G114" i="4"/>
  <c r="D114" i="4"/>
  <c r="K40" i="4"/>
  <c r="I40" i="4"/>
  <c r="H40" i="4"/>
  <c r="F40" i="4"/>
  <c r="J40" i="4"/>
  <c r="G40" i="4"/>
  <c r="D40" i="4"/>
  <c r="C134" i="4"/>
  <c r="C90" i="4"/>
  <c r="C128" i="4"/>
  <c r="C110" i="4"/>
  <c r="C137" i="4"/>
  <c r="C162" i="4"/>
  <c r="C43" i="4"/>
  <c r="C48" i="4"/>
  <c r="C129" i="4"/>
  <c r="C107" i="4"/>
  <c r="C145" i="4"/>
  <c r="C97" i="4"/>
  <c r="C121" i="4"/>
  <c r="C146" i="4"/>
  <c r="C35" i="4"/>
  <c r="C44" i="4"/>
  <c r="C27" i="4"/>
  <c r="D140" i="4"/>
  <c r="D126" i="4"/>
  <c r="D108" i="4"/>
  <c r="D86" i="4"/>
  <c r="D71" i="4"/>
  <c r="D91" i="4"/>
  <c r="D150" i="4"/>
  <c r="D84" i="4"/>
  <c r="D34" i="4"/>
  <c r="D57" i="4"/>
  <c r="D164" i="4"/>
  <c r="E138" i="4"/>
  <c r="E109" i="4"/>
  <c r="E83" i="4"/>
  <c r="E18" i="4"/>
  <c r="E91" i="4"/>
  <c r="E137" i="4"/>
  <c r="E150" i="4"/>
  <c r="E43" i="4"/>
  <c r="E84" i="4"/>
  <c r="E48" i="4"/>
  <c r="E26" i="4"/>
  <c r="E107" i="4"/>
  <c r="E112" i="4"/>
  <c r="E97" i="4"/>
  <c r="E72" i="4"/>
  <c r="E146" i="4"/>
  <c r="E59" i="4"/>
  <c r="E44" i="4"/>
  <c r="E40" i="4"/>
  <c r="F140" i="4"/>
  <c r="F120" i="4"/>
  <c r="F86" i="4"/>
  <c r="F28" i="4"/>
  <c r="F166" i="4"/>
  <c r="F58" i="4"/>
  <c r="F85" i="4"/>
  <c r="G18" i="4"/>
  <c r="G96" i="4"/>
  <c r="G113" i="4"/>
  <c r="G116" i="4"/>
  <c r="H102" i="4"/>
  <c r="K98" i="4"/>
  <c r="J98" i="4"/>
  <c r="I98" i="4"/>
  <c r="H98" i="4"/>
  <c r="F98" i="4"/>
  <c r="K80" i="4"/>
  <c r="J80" i="4"/>
  <c r="H80" i="4"/>
  <c r="F80" i="4"/>
  <c r="I80" i="4"/>
  <c r="K25" i="4"/>
  <c r="J25" i="4"/>
  <c r="I25" i="4"/>
  <c r="H25" i="4"/>
  <c r="F25" i="4"/>
  <c r="G25" i="4"/>
  <c r="K170" i="4"/>
  <c r="J170" i="4"/>
  <c r="H170" i="4"/>
  <c r="G170" i="4"/>
  <c r="F170" i="4"/>
  <c r="I170" i="4"/>
  <c r="K62" i="4"/>
  <c r="J62" i="4"/>
  <c r="I62" i="4"/>
  <c r="H62" i="4"/>
  <c r="F62" i="4"/>
  <c r="K165" i="4"/>
  <c r="J165" i="4"/>
  <c r="H165" i="4"/>
  <c r="I165" i="4"/>
  <c r="G165" i="4"/>
  <c r="K156" i="4"/>
  <c r="J156" i="4"/>
  <c r="I156" i="4"/>
  <c r="H156" i="4"/>
  <c r="G156" i="4"/>
  <c r="K46" i="4"/>
  <c r="J46" i="4"/>
  <c r="H46" i="4"/>
  <c r="I46" i="4"/>
  <c r="G46" i="4"/>
  <c r="F46" i="4"/>
  <c r="K38" i="4"/>
  <c r="J38" i="4"/>
  <c r="I38" i="4"/>
  <c r="H38" i="4"/>
  <c r="F38" i="4"/>
  <c r="K119" i="4"/>
  <c r="J119" i="4"/>
  <c r="H119" i="4"/>
  <c r="I119" i="4"/>
  <c r="G119" i="4"/>
  <c r="K175" i="4"/>
  <c r="J175" i="4"/>
  <c r="I175" i="4"/>
  <c r="H175" i="4"/>
  <c r="G175" i="4"/>
  <c r="K111" i="4"/>
  <c r="J111" i="4"/>
  <c r="I111" i="4"/>
  <c r="H111" i="4"/>
  <c r="G111" i="4"/>
  <c r="F111" i="4"/>
  <c r="K61" i="4"/>
  <c r="J61" i="4"/>
  <c r="I61" i="4"/>
  <c r="H61" i="4"/>
  <c r="G61" i="4"/>
  <c r="F61" i="4"/>
  <c r="K168" i="4"/>
  <c r="J168" i="4"/>
  <c r="H168" i="4"/>
  <c r="I168" i="4"/>
  <c r="G168" i="4"/>
  <c r="K34" i="4"/>
  <c r="J34" i="4"/>
  <c r="I34" i="4"/>
  <c r="G34" i="4"/>
  <c r="H34" i="4"/>
  <c r="K132" i="4"/>
  <c r="J132" i="4"/>
  <c r="I132" i="4"/>
  <c r="H132" i="4"/>
  <c r="G132" i="4"/>
  <c r="F132" i="4"/>
  <c r="K173" i="4"/>
  <c r="J173" i="4"/>
  <c r="H173" i="4"/>
  <c r="I173" i="4"/>
  <c r="G173" i="4"/>
  <c r="F173" i="4"/>
  <c r="K53" i="4"/>
  <c r="J53" i="4"/>
  <c r="I53" i="4"/>
  <c r="H53" i="4"/>
  <c r="G53" i="4"/>
  <c r="K54" i="4"/>
  <c r="J54" i="4"/>
  <c r="I54" i="4"/>
  <c r="G54" i="4"/>
  <c r="H54" i="4"/>
  <c r="K87" i="4"/>
  <c r="J87" i="4"/>
  <c r="I87" i="4"/>
  <c r="H87" i="4"/>
  <c r="G87" i="4"/>
  <c r="F87" i="4"/>
  <c r="K20" i="4"/>
  <c r="J20" i="4"/>
  <c r="H20" i="4"/>
  <c r="I20" i="4"/>
  <c r="G20" i="4"/>
  <c r="F20" i="4"/>
  <c r="K82" i="4"/>
  <c r="J82" i="4"/>
  <c r="I82" i="4"/>
  <c r="H82" i="4"/>
  <c r="G82" i="4"/>
  <c r="K57" i="4"/>
  <c r="J57" i="4"/>
  <c r="I57" i="4"/>
  <c r="G57" i="4"/>
  <c r="H57" i="4"/>
  <c r="K78" i="4"/>
  <c r="J78" i="4"/>
  <c r="I78" i="4"/>
  <c r="H78" i="4"/>
  <c r="G78" i="4"/>
  <c r="F78" i="4"/>
  <c r="K135" i="4"/>
  <c r="J135" i="4"/>
  <c r="I135" i="4"/>
  <c r="H135" i="4"/>
  <c r="G135" i="4"/>
  <c r="F135" i="4"/>
  <c r="K31" i="4"/>
  <c r="J31" i="4"/>
  <c r="I31" i="4"/>
  <c r="H31" i="4"/>
  <c r="G31" i="4"/>
  <c r="K160" i="4"/>
  <c r="J160" i="4"/>
  <c r="H160" i="4"/>
  <c r="I160" i="4"/>
  <c r="G160" i="4"/>
  <c r="K118" i="4"/>
  <c r="J118" i="4"/>
  <c r="I118" i="4"/>
  <c r="H118" i="4"/>
  <c r="F118" i="4"/>
  <c r="K30" i="4"/>
  <c r="J30" i="4"/>
  <c r="I30" i="4"/>
  <c r="H30" i="4"/>
  <c r="G30" i="4"/>
  <c r="F30" i="4"/>
  <c r="K117" i="4"/>
  <c r="J117" i="4"/>
  <c r="I117" i="4"/>
  <c r="H117" i="4"/>
  <c r="G117" i="4"/>
  <c r="K164" i="4"/>
  <c r="J164" i="4"/>
  <c r="H164" i="4"/>
  <c r="I164" i="4"/>
  <c r="G164" i="4"/>
  <c r="C157" i="4"/>
  <c r="C140" i="4"/>
  <c r="C120" i="4"/>
  <c r="C104" i="4"/>
  <c r="C86" i="4"/>
  <c r="B11" i="7" s="1" a="1"/>
  <c r="B11" i="7" s="1"/>
  <c r="C73" i="4"/>
  <c r="C98" i="4"/>
  <c r="C76" i="4"/>
  <c r="C62" i="4"/>
  <c r="C96" i="4"/>
  <c r="C38" i="4"/>
  <c r="C147" i="4"/>
  <c r="C61" i="4"/>
  <c r="C176" i="4"/>
  <c r="C173" i="4"/>
  <c r="C32" i="4"/>
  <c r="C20" i="4"/>
  <c r="C51" i="4"/>
  <c r="C135" i="4"/>
  <c r="C148" i="4"/>
  <c r="C30" i="4"/>
  <c r="D157" i="4"/>
  <c r="D138" i="4"/>
  <c r="D83" i="4"/>
  <c r="D50" i="4"/>
  <c r="D25" i="4"/>
  <c r="D144" i="4"/>
  <c r="D156" i="4"/>
  <c r="D56" i="4"/>
  <c r="D175" i="4"/>
  <c r="D141" i="4"/>
  <c r="D129" i="4"/>
  <c r="D121" i="4"/>
  <c r="D27" i="4"/>
  <c r="E98" i="4"/>
  <c r="E25" i="4"/>
  <c r="E62" i="4"/>
  <c r="E156" i="4"/>
  <c r="E38" i="4"/>
  <c r="E175" i="4"/>
  <c r="E61" i="4"/>
  <c r="E34" i="4"/>
  <c r="E173" i="4"/>
  <c r="E54" i="4"/>
  <c r="E20" i="4"/>
  <c r="E57" i="4"/>
  <c r="E135" i="4"/>
  <c r="E160" i="4"/>
  <c r="E30" i="4"/>
  <c r="E164" i="4"/>
  <c r="F138" i="4"/>
  <c r="F109" i="4"/>
  <c r="F83" i="4"/>
  <c r="F18" i="4"/>
  <c r="F91" i="4"/>
  <c r="F137" i="4"/>
  <c r="F119" i="4"/>
  <c r="F39" i="4"/>
  <c r="F53" i="4"/>
  <c r="F149" i="4"/>
  <c r="F31" i="4"/>
  <c r="F21" i="4"/>
  <c r="G126" i="4"/>
  <c r="G98" i="4"/>
  <c r="G76" i="4"/>
  <c r="G38" i="4"/>
  <c r="H50" i="4"/>
  <c r="J130" i="4"/>
  <c r="I130" i="4"/>
  <c r="G130" i="4"/>
  <c r="K130" i="4"/>
  <c r="H130" i="4"/>
  <c r="E130" i="4"/>
  <c r="J104" i="4"/>
  <c r="I104" i="4"/>
  <c r="K104" i="4"/>
  <c r="G104" i="4"/>
  <c r="H104" i="4"/>
  <c r="E104" i="4"/>
  <c r="J128" i="4"/>
  <c r="I128" i="4"/>
  <c r="G128" i="4"/>
  <c r="K128" i="4"/>
  <c r="H128" i="4"/>
  <c r="E128" i="4"/>
  <c r="J88" i="4"/>
  <c r="I88" i="4"/>
  <c r="G88" i="4"/>
  <c r="K88" i="4"/>
  <c r="H88" i="4"/>
  <c r="D88" i="4"/>
  <c r="C88" i="4"/>
  <c r="E88" i="4"/>
  <c r="J133" i="4"/>
  <c r="I133" i="4"/>
  <c r="G133" i="4"/>
  <c r="K133" i="4"/>
  <c r="H133" i="4"/>
  <c r="D133" i="4"/>
  <c r="C133" i="4"/>
  <c r="E133" i="4"/>
  <c r="J169" i="4"/>
  <c r="I169" i="4"/>
  <c r="G169" i="4"/>
  <c r="K169" i="4"/>
  <c r="H169" i="4"/>
  <c r="F169" i="4"/>
  <c r="D169" i="4"/>
  <c r="C169" i="4"/>
  <c r="E169" i="4"/>
  <c r="J139" i="4"/>
  <c r="I139" i="4"/>
  <c r="G139" i="4"/>
  <c r="K139" i="4"/>
  <c r="H139" i="4"/>
  <c r="D139" i="4"/>
  <c r="C139" i="4"/>
  <c r="F139" i="4"/>
  <c r="E139" i="4"/>
  <c r="J152" i="4"/>
  <c r="I152" i="4"/>
  <c r="K152" i="4"/>
  <c r="G152" i="4"/>
  <c r="D152" i="4"/>
  <c r="C152" i="4"/>
  <c r="H152" i="4"/>
  <c r="E152" i="4"/>
  <c r="J171" i="4"/>
  <c r="I171" i="4"/>
  <c r="G171" i="4"/>
  <c r="K171" i="4"/>
  <c r="H171" i="4"/>
  <c r="D171" i="4"/>
  <c r="C171" i="4"/>
  <c r="E171" i="4"/>
  <c r="J103" i="4"/>
  <c r="I103" i="4"/>
  <c r="G103" i="4"/>
  <c r="K103" i="4"/>
  <c r="H103" i="4"/>
  <c r="D103" i="4"/>
  <c r="C103" i="4"/>
  <c r="F103" i="4"/>
  <c r="E103" i="4"/>
  <c r="J19" i="4"/>
  <c r="I19" i="4"/>
  <c r="K19" i="4"/>
  <c r="G19" i="4"/>
  <c r="H19" i="4"/>
  <c r="D19" i="4"/>
  <c r="C19" i="4"/>
  <c r="E19" i="4"/>
  <c r="K158" i="4"/>
  <c r="J158" i="4"/>
  <c r="I158" i="4"/>
  <c r="H158" i="4"/>
  <c r="G158" i="4"/>
  <c r="D158" i="4"/>
  <c r="C158" i="4"/>
  <c r="E158" i="4"/>
  <c r="K64" i="4"/>
  <c r="J64" i="4"/>
  <c r="I64" i="4"/>
  <c r="H64" i="4"/>
  <c r="G64" i="4"/>
  <c r="F64" i="4"/>
  <c r="D64" i="4"/>
  <c r="C64" i="4"/>
  <c r="E64" i="4"/>
  <c r="K24" i="4"/>
  <c r="J24" i="4"/>
  <c r="I24" i="4"/>
  <c r="H24" i="4"/>
  <c r="G24" i="4"/>
  <c r="D24" i="4"/>
  <c r="C24" i="4"/>
  <c r="E24" i="4"/>
  <c r="K151" i="4"/>
  <c r="J151" i="4"/>
  <c r="H151" i="4"/>
  <c r="F151" i="4"/>
  <c r="I151" i="4"/>
  <c r="K136" i="4"/>
  <c r="J136" i="4"/>
  <c r="I136" i="4"/>
  <c r="H136" i="4"/>
  <c r="F136" i="4"/>
  <c r="G136" i="4"/>
  <c r="K124" i="4"/>
  <c r="J124" i="4"/>
  <c r="H124" i="4"/>
  <c r="G124" i="4"/>
  <c r="F124" i="4"/>
  <c r="I124" i="4"/>
  <c r="K108" i="4"/>
  <c r="J108" i="4"/>
  <c r="I108" i="4"/>
  <c r="H108" i="4"/>
  <c r="F108" i="4"/>
  <c r="K92" i="4"/>
  <c r="J92" i="4"/>
  <c r="H92" i="4"/>
  <c r="I92" i="4"/>
  <c r="F92" i="4"/>
  <c r="K77" i="4"/>
  <c r="J77" i="4"/>
  <c r="I77" i="4"/>
  <c r="H77" i="4"/>
  <c r="F77" i="4"/>
  <c r="G77" i="4"/>
  <c r="K65" i="4"/>
  <c r="J65" i="4"/>
  <c r="H65" i="4"/>
  <c r="G65" i="4"/>
  <c r="F65" i="4"/>
  <c r="I65" i="4"/>
  <c r="K161" i="4"/>
  <c r="J161" i="4"/>
  <c r="I161" i="4"/>
  <c r="H161" i="4"/>
  <c r="G161" i="4"/>
  <c r="E161" i="4"/>
  <c r="D161" i="4"/>
  <c r="F161" i="4"/>
  <c r="K142" i="4"/>
  <c r="J142" i="4"/>
  <c r="I142" i="4"/>
  <c r="H142" i="4"/>
  <c r="E142" i="4"/>
  <c r="D142" i="4"/>
  <c r="F142" i="4"/>
  <c r="K134" i="4"/>
  <c r="J134" i="4"/>
  <c r="I134" i="4"/>
  <c r="H134" i="4"/>
  <c r="E134" i="4"/>
  <c r="D134" i="4"/>
  <c r="F134" i="4"/>
  <c r="K122" i="4"/>
  <c r="J122" i="4"/>
  <c r="I122" i="4"/>
  <c r="H122" i="4"/>
  <c r="E122" i="4"/>
  <c r="D122" i="4"/>
  <c r="G122" i="4"/>
  <c r="F122" i="4"/>
  <c r="K105" i="4"/>
  <c r="J105" i="4"/>
  <c r="I105" i="4"/>
  <c r="H105" i="4"/>
  <c r="G105" i="4"/>
  <c r="E105" i="4"/>
  <c r="D105" i="4"/>
  <c r="F105" i="4"/>
  <c r="K90" i="4"/>
  <c r="J90" i="4"/>
  <c r="I90" i="4"/>
  <c r="H90" i="4"/>
  <c r="E90" i="4"/>
  <c r="D90" i="4"/>
  <c r="F90" i="4"/>
  <c r="K75" i="4"/>
  <c r="J75" i="4"/>
  <c r="I75" i="4"/>
  <c r="H75" i="4"/>
  <c r="E75" i="4"/>
  <c r="D75" i="4"/>
  <c r="F75" i="4"/>
  <c r="K23" i="4"/>
  <c r="J23" i="4"/>
  <c r="I23" i="4"/>
  <c r="H23" i="4"/>
  <c r="E23" i="4"/>
  <c r="D23" i="4"/>
  <c r="C23" i="4"/>
  <c r="G23" i="4"/>
  <c r="F23" i="4"/>
  <c r="K79" i="4"/>
  <c r="J79" i="4"/>
  <c r="I79" i="4"/>
  <c r="H79" i="4"/>
  <c r="G79" i="4"/>
  <c r="E79" i="4"/>
  <c r="F79" i="4"/>
  <c r="K36" i="4"/>
  <c r="J36" i="4"/>
  <c r="I36" i="4"/>
  <c r="H36" i="4"/>
  <c r="E36" i="4"/>
  <c r="F36" i="4"/>
  <c r="K110" i="4"/>
  <c r="J110" i="4"/>
  <c r="I110" i="4"/>
  <c r="H110" i="4"/>
  <c r="E110" i="4"/>
  <c r="F110" i="4"/>
  <c r="K69" i="4"/>
  <c r="J69" i="4"/>
  <c r="I69" i="4"/>
  <c r="H69" i="4"/>
  <c r="E69" i="4"/>
  <c r="G69" i="4"/>
  <c r="F69" i="4"/>
  <c r="K174" i="4"/>
  <c r="J174" i="4"/>
  <c r="I174" i="4"/>
  <c r="H174" i="4"/>
  <c r="G174" i="4"/>
  <c r="E174" i="4"/>
  <c r="F174" i="4"/>
  <c r="K66" i="4"/>
  <c r="J66" i="4"/>
  <c r="I66" i="4"/>
  <c r="H66" i="4"/>
  <c r="F66" i="4"/>
  <c r="E66" i="4"/>
  <c r="K162" i="4"/>
  <c r="J162" i="4"/>
  <c r="I162" i="4"/>
  <c r="H162" i="4"/>
  <c r="E162" i="4"/>
  <c r="G162" i="4"/>
  <c r="K52" i="4"/>
  <c r="J52" i="4"/>
  <c r="I52" i="4"/>
  <c r="H52" i="4"/>
  <c r="E52" i="4"/>
  <c r="G52" i="4"/>
  <c r="K47" i="4"/>
  <c r="J47" i="4"/>
  <c r="I47" i="4"/>
  <c r="H47" i="4"/>
  <c r="G47" i="4"/>
  <c r="E47" i="4"/>
  <c r="F47" i="4"/>
  <c r="K41" i="4"/>
  <c r="J41" i="4"/>
  <c r="I41" i="4"/>
  <c r="H41" i="4"/>
  <c r="F41" i="4"/>
  <c r="E41" i="4"/>
  <c r="K177" i="4"/>
  <c r="J177" i="4"/>
  <c r="I177" i="4"/>
  <c r="H177" i="4"/>
  <c r="E177" i="4"/>
  <c r="G177" i="4"/>
  <c r="K166" i="4"/>
  <c r="J166" i="4"/>
  <c r="I166" i="4"/>
  <c r="E166" i="4"/>
  <c r="H166" i="4"/>
  <c r="K163" i="4"/>
  <c r="J163" i="4"/>
  <c r="I163" i="4"/>
  <c r="H163" i="4"/>
  <c r="E163" i="4"/>
  <c r="G163" i="4"/>
  <c r="F163" i="4"/>
  <c r="K113" i="4"/>
  <c r="J113" i="4"/>
  <c r="I113" i="4"/>
  <c r="H113" i="4"/>
  <c r="F113" i="4"/>
  <c r="E113" i="4"/>
  <c r="K129" i="4"/>
  <c r="J129" i="4"/>
  <c r="I129" i="4"/>
  <c r="H129" i="4"/>
  <c r="E129" i="4"/>
  <c r="G129" i="4"/>
  <c r="K93" i="4"/>
  <c r="J93" i="4"/>
  <c r="I93" i="4"/>
  <c r="H93" i="4"/>
  <c r="E93" i="4"/>
  <c r="K99" i="4"/>
  <c r="J99" i="4"/>
  <c r="I99" i="4"/>
  <c r="H99" i="4"/>
  <c r="E99" i="4"/>
  <c r="G99" i="4"/>
  <c r="F99" i="4"/>
  <c r="K29" i="4"/>
  <c r="J29" i="4"/>
  <c r="I29" i="4"/>
  <c r="H29" i="4"/>
  <c r="F29" i="4"/>
  <c r="E29" i="4"/>
  <c r="K145" i="4"/>
  <c r="J145" i="4"/>
  <c r="I145" i="4"/>
  <c r="H145" i="4"/>
  <c r="E145" i="4"/>
  <c r="G145" i="4"/>
  <c r="K125" i="4"/>
  <c r="J125" i="4"/>
  <c r="I125" i="4"/>
  <c r="E125" i="4"/>
  <c r="H125" i="4"/>
  <c r="K100" i="4"/>
  <c r="J100" i="4"/>
  <c r="I100" i="4"/>
  <c r="H100" i="4"/>
  <c r="E100" i="4"/>
  <c r="G100" i="4"/>
  <c r="F100" i="4"/>
  <c r="K116" i="4"/>
  <c r="J116" i="4"/>
  <c r="I116" i="4"/>
  <c r="H116" i="4"/>
  <c r="F116" i="4"/>
  <c r="E116" i="4"/>
  <c r="K121" i="4"/>
  <c r="J121" i="4"/>
  <c r="I121" i="4"/>
  <c r="H121" i="4"/>
  <c r="E121" i="4"/>
  <c r="G121" i="4"/>
  <c r="K42" i="4"/>
  <c r="J42" i="4"/>
  <c r="I42" i="4"/>
  <c r="E42" i="4"/>
  <c r="H42" i="4"/>
  <c r="J143" i="4"/>
  <c r="I143" i="4"/>
  <c r="H143" i="4"/>
  <c r="G143" i="4"/>
  <c r="K143" i="4"/>
  <c r="E143" i="4"/>
  <c r="F143" i="4"/>
  <c r="J33" i="4"/>
  <c r="K33" i="4"/>
  <c r="I33" i="4"/>
  <c r="G33" i="4"/>
  <c r="F33" i="4"/>
  <c r="E33" i="4"/>
  <c r="H33" i="4"/>
  <c r="K35" i="4"/>
  <c r="J35" i="4"/>
  <c r="I35" i="4"/>
  <c r="H35" i="4"/>
  <c r="G35" i="4"/>
  <c r="E35" i="4"/>
  <c r="K155" i="4"/>
  <c r="J155" i="4"/>
  <c r="I155" i="4"/>
  <c r="G155" i="4"/>
  <c r="H155" i="4"/>
  <c r="E155" i="4"/>
  <c r="J131" i="4"/>
  <c r="I131" i="4"/>
  <c r="H131" i="4"/>
  <c r="K131" i="4"/>
  <c r="G131" i="4"/>
  <c r="E131" i="4"/>
  <c r="F131" i="4"/>
  <c r="J115" i="4"/>
  <c r="K115" i="4"/>
  <c r="I115" i="4"/>
  <c r="G115" i="4"/>
  <c r="F115" i="4"/>
  <c r="E115" i="4"/>
  <c r="H115" i="4"/>
  <c r="K27" i="4"/>
  <c r="J27" i="4"/>
  <c r="I27" i="4"/>
  <c r="H27" i="4"/>
  <c r="G27" i="4"/>
  <c r="E27" i="4"/>
  <c r="C154" i="4"/>
  <c r="C138" i="4"/>
  <c r="C126" i="4"/>
  <c r="C109" i="4"/>
  <c r="C102" i="4"/>
  <c r="C83" i="4"/>
  <c r="C71" i="4"/>
  <c r="C79" i="4"/>
  <c r="C91" i="4"/>
  <c r="C170" i="4"/>
  <c r="C174" i="4"/>
  <c r="C150" i="4"/>
  <c r="C46" i="4"/>
  <c r="C47" i="4"/>
  <c r="C84" i="4"/>
  <c r="C111" i="4"/>
  <c r="C163" i="4"/>
  <c r="C26" i="4"/>
  <c r="C132" i="4"/>
  <c r="C99" i="4"/>
  <c r="C112" i="4"/>
  <c r="C87" i="4"/>
  <c r="C100" i="4"/>
  <c r="C72" i="4"/>
  <c r="C78" i="4"/>
  <c r="C143" i="4"/>
  <c r="C59" i="4"/>
  <c r="C118" i="4"/>
  <c r="C131" i="4"/>
  <c r="C40" i="4"/>
  <c r="D154" i="4"/>
  <c r="D136" i="4"/>
  <c r="D120" i="4"/>
  <c r="D102" i="4"/>
  <c r="D77" i="4"/>
  <c r="D128" i="4"/>
  <c r="D80" i="4"/>
  <c r="D110" i="4"/>
  <c r="D137" i="4"/>
  <c r="D165" i="4"/>
  <c r="D162" i="4"/>
  <c r="D43" i="4"/>
  <c r="D119" i="4"/>
  <c r="D177" i="4"/>
  <c r="D48" i="4"/>
  <c r="D168" i="4"/>
  <c r="D132" i="4"/>
  <c r="D53" i="4"/>
  <c r="D87" i="4"/>
  <c r="D82" i="4"/>
  <c r="D78" i="4"/>
  <c r="D31" i="4"/>
  <c r="D118" i="4"/>
  <c r="D117" i="4"/>
  <c r="E154" i="4"/>
  <c r="E126" i="4"/>
  <c r="E102" i="4"/>
  <c r="E71" i="4"/>
  <c r="E50" i="4"/>
  <c r="E76" i="4"/>
  <c r="E144" i="4"/>
  <c r="E96" i="4"/>
  <c r="E56" i="4"/>
  <c r="E147" i="4"/>
  <c r="E141" i="4"/>
  <c r="E176" i="4"/>
  <c r="E60" i="4"/>
  <c r="E32" i="4"/>
  <c r="E167" i="4"/>
  <c r="E51" i="4"/>
  <c r="E55" i="4"/>
  <c r="E148" i="4"/>
  <c r="E114" i="4"/>
  <c r="F157" i="4"/>
  <c r="F130" i="4"/>
  <c r="F104" i="4"/>
  <c r="F73" i="4"/>
  <c r="F106" i="4"/>
  <c r="F45" i="4"/>
  <c r="F22" i="4"/>
  <c r="F52" i="4"/>
  <c r="F175" i="4"/>
  <c r="F152" i="4"/>
  <c r="F93" i="4"/>
  <c r="F54" i="4"/>
  <c r="F19" i="4"/>
  <c r="F42" i="4"/>
  <c r="F160" i="4"/>
  <c r="F24" i="4"/>
  <c r="G151" i="4"/>
  <c r="G109" i="4"/>
  <c r="G75" i="4"/>
  <c r="G80" i="4"/>
  <c r="G62" i="4"/>
  <c r="G41" i="4"/>
  <c r="G29" i="4"/>
  <c r="G118" i="4"/>
  <c r="C18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<sst xmlns="http://schemas.openxmlformats.org/spreadsheetml/2006/main" count="13680" uniqueCount="542">
  <si>
    <t>Approved by the Study Board</t>
  </si>
  <si>
    <t>Last updated:</t>
  </si>
  <si>
    <t>Search for your exams</t>
  </si>
  <si>
    <t>Explanation of search criteria</t>
  </si>
  <si>
    <t>Search Education:</t>
  </si>
  <si>
    <t>(Locate your education in the dropdown)</t>
  </si>
  <si>
    <t>Exam code</t>
  </si>
  <si>
    <t>Course title</t>
  </si>
  <si>
    <t>Internal code</t>
  </si>
  <si>
    <t>Sem</t>
  </si>
  <si>
    <t>Ordinary exam dates
(dd-mm-yyyy)</t>
  </si>
  <si>
    <t>Campus</t>
  </si>
  <si>
    <t>Form of examination</t>
  </si>
  <si>
    <t>Examiner</t>
  </si>
  <si>
    <t>Form of censorship</t>
  </si>
  <si>
    <t>RE-exam dates
(dd-mm-yyyy)</t>
  </si>
  <si>
    <t>Notification</t>
  </si>
  <si>
    <t>All exams</t>
  </si>
  <si>
    <t>BEng in Electronics - Sdb.</t>
  </si>
  <si>
    <t>BEng in Mechanical Engineering - Sdb.</t>
  </si>
  <si>
    <t>BEng in Mechatronics - Sdb.</t>
  </si>
  <si>
    <t>BSc in Electronics Engineering - Sdb.</t>
  </si>
  <si>
    <t>BSc in Enginreering, Innovation and Business - Sdb.</t>
  </si>
  <si>
    <t>BSc in Software Engineering -. Sdb.</t>
  </si>
  <si>
    <t>BSc in Mechanical Engineering - Sdb.</t>
  </si>
  <si>
    <t>BSc in Mechatronic Engineering - Sdb.</t>
  </si>
  <si>
    <t>MSc in Electronics Engineering - Sdb.</t>
  </si>
  <si>
    <t>MSc in Enginreering, Innovation and Business - Sdb.</t>
  </si>
  <si>
    <t>MSc Physics and Technology - Sdb.</t>
  </si>
  <si>
    <t>MSc in Software Engineering - Sdb.</t>
  </si>
  <si>
    <t>MSc in Mechanical Engineering - Sdb.</t>
  </si>
  <si>
    <t>MSc in Mechatronic Engineering - Sdb.</t>
  </si>
  <si>
    <t>MSc in Supply Chain Digitalisation - Sdb.</t>
  </si>
  <si>
    <t>Exchange students</t>
  </si>
  <si>
    <t>Do-to ved opdatering:</t>
  </si>
  <si>
    <t>1. kopier "Nyeste version" over i "tidliger version" (ikke overskrifter)</t>
  </si>
  <si>
    <t>2. Indsæt ny date fra "Udskrift_plan_US" &amp; Evt. "Udskrift_plan_HandIn"  Under tabellen "Raw-Data fra Xplan"</t>
  </si>
  <si>
    <t>3. Erstat alle tal under uddannelser med navnene på uddannelserne - Overskriv med data fra formlerne til højre</t>
  </si>
  <si>
    <t>4. Sikre den rigtige sortering i "nyeste version" - sorter på kursusnavn &amp; dato</t>
  </si>
  <si>
    <t>5. Sikre rigtig tekst i "Notifikationer" - se i formlen eller skriv andet selv</t>
  </si>
  <si>
    <t>6. Sikre funktionaliteten &amp; designet på frontend - skjul øvrige ark og "Beskydt projektmappen"</t>
  </si>
  <si>
    <t>SØNDERBORG</t>
  </si>
  <si>
    <t>Erstat antal med Udd.navn</t>
  </si>
  <si>
    <t>Nyeste version</t>
  </si>
  <si>
    <t>BEng in Electronics</t>
  </si>
  <si>
    <t>BEng in Mechanical Engineering</t>
  </si>
  <si>
    <t>BEng in Mechatronics</t>
  </si>
  <si>
    <t>BSc in Electronics Engineering</t>
  </si>
  <si>
    <t>BSc in Enginreering, Innovation and Business</t>
  </si>
  <si>
    <t>BSc in Software Engineering</t>
  </si>
  <si>
    <t>BSc in Mechanical Engineering</t>
  </si>
  <si>
    <t>BSc in Mechatronic Engineering</t>
  </si>
  <si>
    <t>MSc in Electronics Engineering</t>
  </si>
  <si>
    <t>MSc in Enginreering, Innovation and Business</t>
  </si>
  <si>
    <t>MSc Physics and Technology</t>
  </si>
  <si>
    <t>MSc in Software Engineering</t>
  </si>
  <si>
    <t>MSc in Mechanical Engineering</t>
  </si>
  <si>
    <t>MSc in Mechatronic Engineering</t>
  </si>
  <si>
    <t xml:space="preserve">MSc in Supply Chain Digitalisation </t>
  </si>
  <si>
    <t>Tidligere version</t>
  </si>
  <si>
    <t>Raw-Data fra Xplan</t>
  </si>
  <si>
    <t>EKA</t>
  </si>
  <si>
    <t>Semester</t>
  </si>
  <si>
    <t>Ordinary exam</t>
  </si>
  <si>
    <t>RE-exam dates</t>
  </si>
  <si>
    <t>Notifikations</t>
  </si>
  <si>
    <t>BEMÆRK</t>
  </si>
  <si>
    <t>Udd</t>
  </si>
  <si>
    <t>Inkl.</t>
  </si>
  <si>
    <t>EKA_kode</t>
  </si>
  <si>
    <t>eka_langtnavn</t>
  </si>
  <si>
    <t>Interne-kode</t>
  </si>
  <si>
    <t>Primær semester</t>
  </si>
  <si>
    <t>Sekundær semester</t>
  </si>
  <si>
    <t>DATO: Start eksamen</t>
  </si>
  <si>
    <t>Slutdato</t>
  </si>
  <si>
    <t>Eksaminator_samlet</t>
  </si>
  <si>
    <t>Prøveform</t>
  </si>
  <si>
    <t>Censur</t>
  </si>
  <si>
    <t>RE-DATO: Start eksamen</t>
  </si>
  <si>
    <t>RE-Slutdato</t>
  </si>
  <si>
    <t>Spring_datoer</t>
  </si>
  <si>
    <t>BSc in Electronics</t>
  </si>
  <si>
    <t>BSc in I&amp;B</t>
  </si>
  <si>
    <t>BSc in Software</t>
  </si>
  <si>
    <t>MSc in Electronics</t>
  </si>
  <si>
    <t>MSc in I&amp;B</t>
  </si>
  <si>
    <t>MSc in Pysics and Technology</t>
  </si>
  <si>
    <t>MSc in Software</t>
  </si>
  <si>
    <t>Enkeltfag/Exchange</t>
  </si>
  <si>
    <t xml:space="preserve"> </t>
  </si>
  <si>
    <t>ja</t>
  </si>
  <si>
    <t>T340094402</t>
  </si>
  <si>
    <t>MC-MATH1-Sc</t>
  </si>
  <si>
    <t>1.Sem</t>
  </si>
  <si>
    <t>(tom)</t>
  </si>
  <si>
    <t>Bjarne Schmidt</t>
  </si>
  <si>
    <t>Written examination</t>
  </si>
  <si>
    <t>Second examiner: Internal</t>
  </si>
  <si>
    <t>Sønderborg</t>
  </si>
  <si>
    <t/>
  </si>
  <si>
    <t>Kari Kleine</t>
  </si>
  <si>
    <t>Compulsory assignment</t>
  </si>
  <si>
    <t>Written examination on premises</t>
  </si>
  <si>
    <t>Second examiner: None</t>
  </si>
  <si>
    <t>T340099402</t>
  </si>
  <si>
    <t>Hand-In</t>
  </si>
  <si>
    <t>Ja</t>
  </si>
  <si>
    <t>Anis Assad Neto</t>
  </si>
  <si>
    <t>Project report with oral defence</t>
  </si>
  <si>
    <t>Matthias König</t>
  </si>
  <si>
    <t>Oral examination</t>
  </si>
  <si>
    <t>Second examiner: External</t>
  </si>
  <si>
    <t>Elias Ribeiro da Silva</t>
  </si>
  <si>
    <t>Wai Keung Mo</t>
  </si>
  <si>
    <t>EIB-SPRO1</t>
  </si>
  <si>
    <t>Per Lennart Trumpler</t>
  </si>
  <si>
    <t>T370065402</t>
  </si>
  <si>
    <t>T370064402</t>
  </si>
  <si>
    <t>Navid Bayati</t>
  </si>
  <si>
    <t>Su-Hyun Berg</t>
  </si>
  <si>
    <t>T320034402</t>
  </si>
  <si>
    <t>Morten Hartvig Hansen</t>
  </si>
  <si>
    <t>T320033402</t>
  </si>
  <si>
    <t>T340106402</t>
  </si>
  <si>
    <t>T340105402</t>
  </si>
  <si>
    <t>T630032402</t>
  </si>
  <si>
    <t>SI1S-PRO</t>
  </si>
  <si>
    <t>T300038402</t>
  </si>
  <si>
    <t>EIB-APP1</t>
  </si>
  <si>
    <t>Tim Wächter</t>
  </si>
  <si>
    <t>Marianne Stenger</t>
  </si>
  <si>
    <t>Ali  Khosravi</t>
  </si>
  <si>
    <t>Lisa Heldt</t>
  </si>
  <si>
    <t>Spring ml.dage</t>
  </si>
  <si>
    <t>Yingguang Chu</t>
  </si>
  <si>
    <t>Krzysztof Sierszecki</t>
  </si>
  <si>
    <t>T320009402</t>
  </si>
  <si>
    <t>ME-PROG</t>
  </si>
  <si>
    <t>Till Leissner</t>
  </si>
  <si>
    <t>T340058402</t>
  </si>
  <si>
    <t>Paride Gullo</t>
  </si>
  <si>
    <t>T320024402</t>
  </si>
  <si>
    <t>Special course in Mechanical Engineering</t>
  </si>
  <si>
    <t>ME-SCME</t>
  </si>
  <si>
    <t>Vejleder/Supervisor</t>
  </si>
  <si>
    <t>T340039402</t>
  </si>
  <si>
    <t>Bachelor Project</t>
  </si>
  <si>
    <t>MC-BPRO</t>
  </si>
  <si>
    <t>6.Sem</t>
  </si>
  <si>
    <t>T640011402</t>
  </si>
  <si>
    <t>Master's Thesis - 40 ECTS</t>
  </si>
  <si>
    <t>SMS-SP40</t>
  </si>
  <si>
    <t>Project report</t>
  </si>
  <si>
    <t>Suraj Jaiswal</t>
  </si>
  <si>
    <t>Pei Li</t>
  </si>
  <si>
    <t>T340055402</t>
  </si>
  <si>
    <t>Final Project</t>
  </si>
  <si>
    <t>MC-PROJ</t>
  </si>
  <si>
    <t>7.Sem</t>
  </si>
  <si>
    <t>T350025402</t>
  </si>
  <si>
    <t>Jukka Ruohnen</t>
  </si>
  <si>
    <t>Adam Alami</t>
  </si>
  <si>
    <t>Bachelor project with oral defence</t>
  </si>
  <si>
    <t>T350027402</t>
  </si>
  <si>
    <t>Master's Thesis - 30 ECTS</t>
  </si>
  <si>
    <t>THS</t>
  </si>
  <si>
    <t>4.Sem</t>
  </si>
  <si>
    <t>Master's thesis with oral defence</t>
  </si>
  <si>
    <t>Final project with oral defence</t>
  </si>
  <si>
    <t>T350029402</t>
  </si>
  <si>
    <t>T340056402</t>
  </si>
  <si>
    <t>Industrial Engineering Training</t>
  </si>
  <si>
    <t>MC-IET</t>
  </si>
  <si>
    <t>Internship, written report</t>
  </si>
  <si>
    <t>T340064402</t>
  </si>
  <si>
    <t>T340077402</t>
  </si>
  <si>
    <t>MC-DES</t>
  </si>
  <si>
    <t>Andrei-Alexandru Popa</t>
  </si>
  <si>
    <t>Jacek Fiutowski</t>
  </si>
  <si>
    <t>Electronics 2</t>
  </si>
  <si>
    <t>T340081402</t>
  </si>
  <si>
    <t>Alin Marian Drimus</t>
  </si>
  <si>
    <t>Dorthe Wildt Nielsen</t>
  </si>
  <si>
    <t>Ramkrishan Maheshwari</t>
  </si>
  <si>
    <t>Combined test</t>
  </si>
  <si>
    <t>Benaoumeur  Senouci</t>
  </si>
  <si>
    <t>T370036402</t>
  </si>
  <si>
    <t>Cleanroom Microfabrication</t>
  </si>
  <si>
    <t>EE-CLM</t>
  </si>
  <si>
    <t>Jakob Kjelstrup-Hansen</t>
  </si>
  <si>
    <t>T370043402</t>
  </si>
  <si>
    <t>EE-ENPHYS</t>
  </si>
  <si>
    <t>T370046402</t>
  </si>
  <si>
    <t>Electronics 1</t>
  </si>
  <si>
    <t>Luciana Tavares</t>
  </si>
  <si>
    <t>T630000402</t>
  </si>
  <si>
    <t>Computer Systems</t>
  </si>
  <si>
    <t>SE1S-COS</t>
  </si>
  <si>
    <t>Oliver Niebuhr</t>
  </si>
  <si>
    <t>Amir Babaki</t>
  </si>
  <si>
    <t>Mohammad Sadegh Golsorkhi</t>
  </si>
  <si>
    <t>T630001402</t>
  </si>
  <si>
    <t>Samaneh Sharbati</t>
  </si>
  <si>
    <t>Mohamed Kheir</t>
  </si>
  <si>
    <t>Qusai Ramadan</t>
  </si>
  <si>
    <t>Sadok Ben Yahia</t>
  </si>
  <si>
    <t>Lars Ramkilde Knudsen</t>
  </si>
  <si>
    <t>T350014402</t>
  </si>
  <si>
    <t xml:space="preserve">Hardware/Software Co-Design of Embedded Systems </t>
  </si>
  <si>
    <t>MC-HSCOD</t>
  </si>
  <si>
    <t>T380015402</t>
  </si>
  <si>
    <t>Advanced Materials, Reliability and Failure Analysis</t>
  </si>
  <si>
    <t>EE-MAT2</t>
  </si>
  <si>
    <t>T380017402</t>
  </si>
  <si>
    <t>Advanced Power Electronics</t>
  </si>
  <si>
    <t>EE-POE2</t>
  </si>
  <si>
    <t>T290001402</t>
  </si>
  <si>
    <t xml:space="preserve">Digital Value Chain Strategy </t>
  </si>
  <si>
    <t>SCD-DVC</t>
  </si>
  <si>
    <t>T380020402</t>
  </si>
  <si>
    <t>Electronics Design and Build 2</t>
  </si>
  <si>
    <t>EE-EDB2</t>
  </si>
  <si>
    <t>T380036402</t>
  </si>
  <si>
    <t xml:space="preserve">Control of Power Converters   </t>
  </si>
  <si>
    <t>EE-CPC</t>
  </si>
  <si>
    <t>T290002402</t>
  </si>
  <si>
    <t>Sustainability in Global Supply Chains</t>
  </si>
  <si>
    <t>SCD-SGS</t>
  </si>
  <si>
    <t>T290004402</t>
  </si>
  <si>
    <t>Data Governance &amp; Interoperability</t>
  </si>
  <si>
    <t>SCD-DS</t>
  </si>
  <si>
    <t>T290005402</t>
  </si>
  <si>
    <t xml:space="preserve">Machine Learning </t>
  </si>
  <si>
    <t>SCD-ML</t>
  </si>
  <si>
    <t>T290007402</t>
  </si>
  <si>
    <t xml:space="preserve">Production Modelling and Simulation </t>
  </si>
  <si>
    <t>SCD-PMS</t>
  </si>
  <si>
    <t>T310018402</t>
  </si>
  <si>
    <t>Persuasive Communication and Negotiation</t>
  </si>
  <si>
    <t>EIBPCN</t>
  </si>
  <si>
    <t>T290014402</t>
  </si>
  <si>
    <t>Supply Chain Seminars</t>
  </si>
  <si>
    <t>T300007402</t>
  </si>
  <si>
    <t>Smart Manufacturing</t>
  </si>
  <si>
    <t>EIB-SMM</t>
  </si>
  <si>
    <t>T300011402</t>
  </si>
  <si>
    <t>BPRO6IB</t>
  </si>
  <si>
    <t>T300014402</t>
  </si>
  <si>
    <t>Research Methods in Engineering</t>
  </si>
  <si>
    <t>EIB-RME</t>
  </si>
  <si>
    <t>T300024402</t>
  </si>
  <si>
    <t>EIB semesterproject 1 (1 year exam)</t>
  </si>
  <si>
    <t>T300028402</t>
  </si>
  <si>
    <t>EIB Semester Project 2</t>
  </si>
  <si>
    <t>EIB-SPRO2</t>
  </si>
  <si>
    <t>T300029402</t>
  </si>
  <si>
    <t>Business Development</t>
  </si>
  <si>
    <t>EIB-BDE</t>
  </si>
  <si>
    <t>T300030402</t>
  </si>
  <si>
    <t>Innovation and Creativity</t>
  </si>
  <si>
    <t>EIB-INC</t>
  </si>
  <si>
    <t>T300031402</t>
  </si>
  <si>
    <t>EIB Semester Project 4 - Digital Manufacturing</t>
  </si>
  <si>
    <t>EIB-SPRO4</t>
  </si>
  <si>
    <t>T300032402</t>
  </si>
  <si>
    <t>Lean Six Sigma</t>
  </si>
  <si>
    <t>EIB-LSS</t>
  </si>
  <si>
    <t>T300034402</t>
  </si>
  <si>
    <t>Sustainable Business Models</t>
  </si>
  <si>
    <t>EIB-SBM</t>
  </si>
  <si>
    <t>Applied Programming I (1 year exam )</t>
  </si>
  <si>
    <t>T300039402</t>
  </si>
  <si>
    <t>Applied Programming II</t>
  </si>
  <si>
    <t>EIB-APP2</t>
  </si>
  <si>
    <t>T310005402</t>
  </si>
  <si>
    <t>High-Tech Business Venturing</t>
  </si>
  <si>
    <t>EIBHTBV</t>
  </si>
  <si>
    <t>Introduction to Programming (First year exam)</t>
  </si>
  <si>
    <t>T320013402</t>
  </si>
  <si>
    <t>Cooling and Heating Systems</t>
  </si>
  <si>
    <t>ME-CHS</t>
  </si>
  <si>
    <t>T320014402</t>
  </si>
  <si>
    <t>Energy Systems</t>
  </si>
  <si>
    <t>ME-ES</t>
  </si>
  <si>
    <t>T320015402</t>
  </si>
  <si>
    <t>Heat Transfer</t>
  </si>
  <si>
    <t>ME-HT</t>
  </si>
  <si>
    <t>T320016402</t>
  </si>
  <si>
    <t>Mechanical Semester Project 2 C</t>
  </si>
  <si>
    <t>ME-SPRO2C</t>
  </si>
  <si>
    <t>2.Sem</t>
  </si>
  <si>
    <t>T320019402</t>
  </si>
  <si>
    <t>Mechanical Semester Project 4 C - Hydraulic Power Systems</t>
  </si>
  <si>
    <t xml:space="preserve">ME-SPRO4C </t>
  </si>
  <si>
    <t>T320020402</t>
  </si>
  <si>
    <t>Machine Components</t>
  </si>
  <si>
    <t>ME-MAC</t>
  </si>
  <si>
    <t>T320021402</t>
  </si>
  <si>
    <t>Mechanical Semester Project 2 D</t>
  </si>
  <si>
    <t>ME-SPRO2D</t>
  </si>
  <si>
    <t>T320022402</t>
  </si>
  <si>
    <t xml:space="preserve">Mechanical Semester Project 4 D - Hydraulic Power Systems </t>
  </si>
  <si>
    <t xml:space="preserve">ME-SPRO4D </t>
  </si>
  <si>
    <t>T320028402</t>
  </si>
  <si>
    <t>Mechanics of Materials 1</t>
  </si>
  <si>
    <t>ME-MoM1</t>
  </si>
  <si>
    <t>T320030402</t>
  </si>
  <si>
    <t>Mechanics of Materials 2</t>
  </si>
  <si>
    <t>ME-MoM2</t>
  </si>
  <si>
    <t>Mechanical Semester Project 1 D (First year exam)</t>
  </si>
  <si>
    <t>ME-SPRO1-D</t>
  </si>
  <si>
    <t>Mechanical Semester Project 1 C (First year exam)</t>
  </si>
  <si>
    <t>ME-SPRO1-C</t>
  </si>
  <si>
    <t>T330004402</t>
  </si>
  <si>
    <t>Modeling and Simulation of Dynamic Systems</t>
  </si>
  <si>
    <t xml:space="preserve">ME-MSDS </t>
  </si>
  <si>
    <t>T330005402</t>
  </si>
  <si>
    <t>Advanced Cooling and Heating Systems</t>
  </si>
  <si>
    <t>ME-ACHS</t>
  </si>
  <si>
    <t>Multiple choice</t>
  </si>
  <si>
    <t>T330006402</t>
  </si>
  <si>
    <t>Computational Fluid Dynamics</t>
  </si>
  <si>
    <t>ME-CFD</t>
  </si>
  <si>
    <t>T330007402</t>
  </si>
  <si>
    <t>Machine Dynamics</t>
  </si>
  <si>
    <t>ME-MAD</t>
  </si>
  <si>
    <t>T330008402</t>
  </si>
  <si>
    <t>Wind Turbine Technology</t>
  </si>
  <si>
    <t>ME-WTT</t>
  </si>
  <si>
    <t>T340033402</t>
  </si>
  <si>
    <t>Control Engineering 1</t>
  </si>
  <si>
    <t>MC-COE1</t>
  </si>
  <si>
    <t>T340034402</t>
  </si>
  <si>
    <t>Computer Aided Engineering</t>
  </si>
  <si>
    <t>MC-CAE</t>
  </si>
  <si>
    <t>T340038402</t>
  </si>
  <si>
    <t>Control Engineering 2</t>
  </si>
  <si>
    <t>MC-COE2</t>
  </si>
  <si>
    <t>T340057402</t>
  </si>
  <si>
    <t>Optics for Engineers</t>
  </si>
  <si>
    <t>MC-OPE</t>
  </si>
  <si>
    <t>Project Management and Theory</t>
  </si>
  <si>
    <t>Statics and Materials (First year exam)</t>
  </si>
  <si>
    <t>MECH1</t>
  </si>
  <si>
    <t>T340068402</t>
  </si>
  <si>
    <t>Introduction to Machine Learning</t>
  </si>
  <si>
    <t>MC-IML</t>
  </si>
  <si>
    <t>T340069402</t>
  </si>
  <si>
    <t>Dynamics</t>
  </si>
  <si>
    <t>MC-MECH2</t>
  </si>
  <si>
    <t>Mechanical Design (First year exam)</t>
  </si>
  <si>
    <t>Embedded Systems 1 (First year exam)</t>
  </si>
  <si>
    <t>EMB1</t>
  </si>
  <si>
    <t>T340082402</t>
  </si>
  <si>
    <t>Mechatronics Semester Project 2 C</t>
  </si>
  <si>
    <t>MC-SPRO2C</t>
  </si>
  <si>
    <t>T340083402</t>
  </si>
  <si>
    <t>MC-ELEC1</t>
  </si>
  <si>
    <t>T340084402</t>
  </si>
  <si>
    <t>Embedded Systems 2</t>
  </si>
  <si>
    <t>MC-EMB2</t>
  </si>
  <si>
    <t>T340085402</t>
  </si>
  <si>
    <t>Mechatronics Semester Project 2 D</t>
  </si>
  <si>
    <t>MC-SPRO2D</t>
  </si>
  <si>
    <t>T340086402</t>
  </si>
  <si>
    <t>Mechatronics Semester Project 4 D</t>
  </si>
  <si>
    <t>MC-SPRO4D</t>
  </si>
  <si>
    <t>T340087402</t>
  </si>
  <si>
    <t>Mechatronics Semester Project 4 C</t>
  </si>
  <si>
    <t>MC-SPRO4C</t>
  </si>
  <si>
    <t>Mathematics for Science 1 (First year exam)</t>
  </si>
  <si>
    <t>T340095402</t>
  </si>
  <si>
    <t>Mathematics for Science 2</t>
  </si>
  <si>
    <t>MC-MATH2-Sc</t>
  </si>
  <si>
    <t>Mathematics for Engineering 1 (First year exam)</t>
  </si>
  <si>
    <t>MC-MATH1-ENG</t>
  </si>
  <si>
    <t>T340103402</t>
  </si>
  <si>
    <t>Mathematics for Engineering 2</t>
  </si>
  <si>
    <t>MC-MATH2-Eng</t>
  </si>
  <si>
    <t>T340104402</t>
  </si>
  <si>
    <t>Acoustic and electromagnetic waves</t>
  </si>
  <si>
    <t>MC-AEW</t>
  </si>
  <si>
    <t>Mechatronics Semester Project 1 D (First year exam)</t>
  </si>
  <si>
    <t>MC-SPRO1-D</t>
  </si>
  <si>
    <t>Mechatronics Semester Project 1 C (First year exam)</t>
  </si>
  <si>
    <t>MC-SPRO1-C</t>
  </si>
  <si>
    <t>T350006402</t>
  </si>
  <si>
    <t>Mechatronics Design and Build 1</t>
  </si>
  <si>
    <t>MC-MDB1</t>
  </si>
  <si>
    <t>T350010402</t>
  </si>
  <si>
    <t>Computational Multi-Physics</t>
  </si>
  <si>
    <t>MC-CMP</t>
  </si>
  <si>
    <t>In-company Project</t>
  </si>
  <si>
    <t>T350040402</t>
  </si>
  <si>
    <t>Clinical Applications and Regu</t>
  </si>
  <si>
    <t>MC-CARA</t>
  </si>
  <si>
    <t>T350043402</t>
  </si>
  <si>
    <t>Experimental Control Systems</t>
  </si>
  <si>
    <t>MC-XCOS</t>
  </si>
  <si>
    <t>T350044402</t>
  </si>
  <si>
    <t>Advanced Machine Learning</t>
  </si>
  <si>
    <t>MC-AML</t>
  </si>
  <si>
    <t>T350046402</t>
  </si>
  <si>
    <t xml:space="preserve">Fault Tolerant Control </t>
  </si>
  <si>
    <t>MC-FTC</t>
  </si>
  <si>
    <t>T370003402</t>
  </si>
  <si>
    <t xml:space="preserve">Power Electronics </t>
  </si>
  <si>
    <t>EE-POE</t>
  </si>
  <si>
    <t>T370039402</t>
  </si>
  <si>
    <t>Signal and Filters</t>
  </si>
  <si>
    <t>EE-ASF</t>
  </si>
  <si>
    <t>Physics (First year exam)</t>
  </si>
  <si>
    <t>Electronics 1 (First year exam)</t>
  </si>
  <si>
    <t>ELTR1</t>
  </si>
  <si>
    <t>T370052402</t>
  </si>
  <si>
    <t>EE-ELTR2</t>
  </si>
  <si>
    <t>T370053402</t>
  </si>
  <si>
    <t>Digital Design and Signal Processing</t>
  </si>
  <si>
    <t>EE-DDS</t>
  </si>
  <si>
    <t>T370055402</t>
  </si>
  <si>
    <t>Electronics Semester Project 4 D</t>
  </si>
  <si>
    <t>EE-SPRO4D</t>
  </si>
  <si>
    <t>T370058402</t>
  </si>
  <si>
    <t>Electronics Semester Project 4 C</t>
  </si>
  <si>
    <t>EE-SPRO4C</t>
  </si>
  <si>
    <t>Electronics Semester Project 1 D (First year exam)</t>
  </si>
  <si>
    <t>EE-SPRO1-D</t>
  </si>
  <si>
    <t>Electronics Semester Project 1 C (First year exam)</t>
  </si>
  <si>
    <t>EE-SPRO1-C</t>
  </si>
  <si>
    <t>T370076402</t>
  </si>
  <si>
    <t>Power Systems 2</t>
  </si>
  <si>
    <t>EET-POW2</t>
  </si>
  <si>
    <t>T370078402</t>
  </si>
  <si>
    <t>Electrical Energy Semester Project 4D</t>
  </si>
  <si>
    <t>EET-SPRO4 D</t>
  </si>
  <si>
    <t>T370082402</t>
  </si>
  <si>
    <t>Electronics Semester Project 2 D</t>
  </si>
  <si>
    <t>EE-SPRO2D</t>
  </si>
  <si>
    <t>T370083402</t>
  </si>
  <si>
    <t>Electronics Semester Project 2 C</t>
  </si>
  <si>
    <t>EE-SPRO2C</t>
  </si>
  <si>
    <t>T370087402</t>
  </si>
  <si>
    <t>Engineering Presentation Skills</t>
  </si>
  <si>
    <t>EC-EPS</t>
  </si>
  <si>
    <t>T470030402</t>
  </si>
  <si>
    <t>Microtechnology and Device Fabrication</t>
  </si>
  <si>
    <t>TK-MDFAB</t>
  </si>
  <si>
    <t>T510001402</t>
  </si>
  <si>
    <t>Software Maintenance</t>
  </si>
  <si>
    <t>SB-MAI</t>
  </si>
  <si>
    <t>T510012402</t>
  </si>
  <si>
    <t>Bachelorprojekt</t>
  </si>
  <si>
    <t>SB6-BP</t>
  </si>
  <si>
    <t>T510039402</t>
  </si>
  <si>
    <t>Cybersecurity</t>
  </si>
  <si>
    <t>SI5-CS</t>
  </si>
  <si>
    <t>T520012402</t>
  </si>
  <si>
    <t>SM-SP30</t>
  </si>
  <si>
    <t>Object-oriented programming</t>
  </si>
  <si>
    <t>SE1S-OOP1</t>
  </si>
  <si>
    <t>T630004402</t>
  </si>
  <si>
    <t>Advanced Object-Oriented Programming</t>
  </si>
  <si>
    <t>SE2S-AOP</t>
  </si>
  <si>
    <t>T630005402</t>
  </si>
  <si>
    <t>Semesterproject: Development of Software Systems</t>
  </si>
  <si>
    <t>SE2-PRO</t>
  </si>
  <si>
    <t>T630006402</t>
  </si>
  <si>
    <t xml:space="preserve">Software Engineering </t>
  </si>
  <si>
    <t>SE2-SEO</t>
  </si>
  <si>
    <t>T630007402</t>
  </si>
  <si>
    <t>Designing Software Systems with Embedded Elements</t>
  </si>
  <si>
    <t>SES-DSE</t>
  </si>
  <si>
    <t>T630012402</t>
  </si>
  <si>
    <t>Semesterproject: Intelligent Software Systems</t>
  </si>
  <si>
    <t>SE4-PRO</t>
  </si>
  <si>
    <t>T630013402</t>
  </si>
  <si>
    <t xml:space="preserve">Artificial Intelligence </t>
  </si>
  <si>
    <t>SE4S-AI</t>
  </si>
  <si>
    <t>T630014402</t>
  </si>
  <si>
    <t xml:space="preserve">Component-based systems  </t>
  </si>
  <si>
    <t>SE4S-CBS</t>
  </si>
  <si>
    <t>T630015402</t>
  </si>
  <si>
    <t xml:space="preserve">Algorithms and Data Structures </t>
  </si>
  <si>
    <t>SE4S-ADS</t>
  </si>
  <si>
    <t>T630019402</t>
  </si>
  <si>
    <t>Software Architecture</t>
  </si>
  <si>
    <t>SE6S-SOA</t>
  </si>
  <si>
    <t>Semesterproject: Development Software Programs (1 year exam)</t>
  </si>
  <si>
    <t>T630033402</t>
  </si>
  <si>
    <t>Mathematics for Science in Software 2</t>
  </si>
  <si>
    <t>MC-MATH2-ScSof</t>
  </si>
  <si>
    <t>T640007402</t>
  </si>
  <si>
    <t xml:space="preserve">Advanced Artificial Intelligence </t>
  </si>
  <si>
    <t>SM2S-AAI</t>
  </si>
  <si>
    <t>T640008402</t>
  </si>
  <si>
    <t xml:space="preserve">Advanced Cyber-Security </t>
  </si>
  <si>
    <t>SM2S-ACS</t>
  </si>
  <si>
    <t>T640009402</t>
  </si>
  <si>
    <t>Research in Software Engineering</t>
  </si>
  <si>
    <t>SM2S-RSE</t>
  </si>
  <si>
    <t>Xuejjiao Li</t>
  </si>
  <si>
    <t>Rodrigo Furlan de Assis</t>
  </si>
  <si>
    <t>Marianne Stenger, Matthias König</t>
  </si>
  <si>
    <t>Per Lennart Trumpler, Silke Tegtmeier</t>
  </si>
  <si>
    <t>Martin Lautenschläger</t>
  </si>
  <si>
    <t>A B M Saleheen, Andrei-Alexandru Popa, Jagadish J S</t>
  </si>
  <si>
    <t>Poul Ennemark, Yaser Sabzehmeidani</t>
  </si>
  <si>
    <t>Han Zhao, Pei Li</t>
  </si>
  <si>
    <t>Hossein Ramezani, Ramkrishan Maheshwari</t>
  </si>
  <si>
    <t>Lawrence Nsubuga, Roana de Oliveira Hansen</t>
  </si>
  <si>
    <t>Jerome Jouffroy, Phi Ngoc NGUYEN</t>
  </si>
  <si>
    <t>Ïo Valls-Rátes</t>
  </si>
  <si>
    <t>Benaoumeur  Senouci, Mustapha Amine Sadi</t>
  </si>
  <si>
    <t>Casper Kunstmann, Lars Duggen</t>
  </si>
  <si>
    <t>Casper Kunstmann, David Bunker, Lars Duggen</t>
  </si>
  <si>
    <t>Kumater Peter, Lars Duggen</t>
  </si>
  <si>
    <t>Andrei-Alexandru Popa, Mertcan Akin</t>
  </si>
  <si>
    <t>Matias Bejarano</t>
  </si>
  <si>
    <t>Alin Marian Drimus, Kasun Jayalath</t>
  </si>
  <si>
    <t>Mahmood Mazare</t>
  </si>
  <si>
    <t>Marco Antonio Gonzalez Angulo</t>
  </si>
  <si>
    <t>Mohammed Ali Khan</t>
  </si>
  <si>
    <t>Mohammed Ali Khan, Navid Bayati</t>
  </si>
  <si>
    <t xml:space="preserve">Navid Bayati </t>
  </si>
  <si>
    <t>Bente Olsen, William Greenbank</t>
  </si>
  <si>
    <t>Jan Corfixen Sørensen , Rishikesh Sahay</t>
  </si>
  <si>
    <t>Hiraku Morita, Jan-Matthias Braun, Sani Abdullahi</t>
  </si>
  <si>
    <t>Maximilian von Zastrow</t>
  </si>
  <si>
    <t>Amir Ghomashi</t>
  </si>
  <si>
    <t>Adam Alami, Michael Kjærgaard Hansen</t>
  </si>
  <si>
    <t>Devender Kumar</t>
  </si>
  <si>
    <t>Serkan Ayvaz</t>
  </si>
  <si>
    <t>Hiraku Morita, Sani Abdullahi</t>
  </si>
  <si>
    <t>Olgierd Nowakowski</t>
  </si>
  <si>
    <t xml:space="preserve">Till Leissner </t>
  </si>
  <si>
    <t>Morten Hartvig Hansen, Poul Ennemark</t>
  </si>
  <si>
    <t>Morten Madsen, Vincent Le Corre</t>
  </si>
  <si>
    <t>Lars Duggen, Casper Walther Didriksen</t>
  </si>
  <si>
    <t>William Greenbank</t>
  </si>
  <si>
    <t>Henrik Andersen, Kun Qian</t>
  </si>
  <si>
    <t>Exam schedule for the Faculty of Engineering summer 2026 - Sønderborg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</si>
</sst>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AEB8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EB862"/>
        <bgColor indexed="64"/>
      </patternFill>
    </fill>
    <fill>
      <patternFill patternType="solid">
        <fgColor rgb="FFE07E3C"/>
        <bgColor theme="4" tint="0.79998168889431442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/>
      <right/>
      <top style="thin">
        <color rgb="FF70AD47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4" fontId="0" fillId="0" borderId="0" xfId="0" applyNumberFormat="1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14" fontId="0" fillId="0" borderId="1" xfId="0" applyNumberFormat="1" applyBorder="1" applyAlignment="1">
      <alignment vertical="center" wrapText="1"/>
    </xf>
    <xf numFmtId="0" fontId="0" fillId="2" borderId="0" xfId="0" applyFill="1"/>
    <xf numFmtId="0" fontId="2" fillId="2" borderId="0" xfId="0" applyFont="1" applyFill="1"/>
    <xf numFmtId="14" fontId="0" fillId="2" borderId="0" xfId="0" applyNumberFormat="1" applyFill="1"/>
    <xf numFmtId="0" fontId="3" fillId="2" borderId="0" xfId="0" applyFont="1" applyFill="1"/>
    <xf numFmtId="14" fontId="1" fillId="2" borderId="0" xfId="0" applyNumberFormat="1" applyFont="1" applyFill="1" applyAlignment="1">
      <alignment horizontal="left"/>
    </xf>
    <xf numFmtId="0" fontId="3" fillId="2" borderId="3" xfId="0" applyFont="1" applyFill="1" applyBorder="1"/>
    <xf numFmtId="0" fontId="0" fillId="2" borderId="3" xfId="0" applyFill="1" applyBorder="1"/>
    <xf numFmtId="0" fontId="1" fillId="2" borderId="0" xfId="0" applyFont="1" applyFill="1"/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vertical="center"/>
    </xf>
    <xf numFmtId="14" fontId="0" fillId="0" borderId="2" xfId="0" applyNumberFormat="1" applyBorder="1" applyAlignment="1">
      <alignment vertical="center" wrapText="1"/>
    </xf>
    <xf numFmtId="0" fontId="0" fillId="2" borderId="4" xfId="0" applyFill="1" applyBorder="1"/>
    <xf numFmtId="0" fontId="0" fillId="4" borderId="0" xfId="0" applyFill="1"/>
    <xf numFmtId="0" fontId="4" fillId="2" borderId="0" xfId="0" applyFont="1" applyFill="1"/>
    <xf numFmtId="14" fontId="0" fillId="2" borderId="3" xfId="0" applyNumberFormat="1" applyFill="1" applyBorder="1"/>
    <xf numFmtId="0" fontId="0" fillId="5" borderId="0" xfId="0" applyFill="1"/>
    <xf numFmtId="0" fontId="0" fillId="6" borderId="0" xfId="0" applyFill="1"/>
    <xf numFmtId="0" fontId="3" fillId="0" borderId="0" xfId="0" applyFont="1"/>
    <xf numFmtId="0" fontId="7" fillId="0" borderId="0" xfId="0" applyFont="1"/>
    <xf numFmtId="0" fontId="0" fillId="0" borderId="6" xfId="0" applyBorder="1"/>
    <xf numFmtId="0" fontId="0" fillId="0" borderId="5" xfId="0" applyBorder="1"/>
    <xf numFmtId="14" fontId="0" fillId="0" borderId="5" xfId="0" applyNumberFormat="1" applyBorder="1"/>
    <xf numFmtId="0" fontId="0" fillId="0" borderId="7" xfId="0" applyBorder="1"/>
    <xf numFmtId="14" fontId="0" fillId="0" borderId="7" xfId="0" applyNumberFormat="1" applyBorder="1"/>
    <xf numFmtId="0" fontId="6" fillId="0" borderId="0" xfId="0" applyFont="1"/>
    <xf numFmtId="0" fontId="3" fillId="3" borderId="9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vertical="center" wrapText="1"/>
    </xf>
    <xf numFmtId="0" fontId="3" fillId="3" borderId="10" xfId="0" applyFont="1" applyFill="1" applyBorder="1" applyAlignment="1">
      <alignment horizontal="left" vertical="center" wrapText="1"/>
    </xf>
    <xf numFmtId="14" fontId="3" fillId="3" borderId="10" xfId="0" applyNumberFormat="1" applyFont="1" applyFill="1" applyBorder="1" applyAlignment="1">
      <alignment horizontal="left" vertical="center" wrapText="1"/>
    </xf>
    <xf numFmtId="14" fontId="3" fillId="3" borderId="10" xfId="0" applyNumberFormat="1" applyFont="1" applyFill="1" applyBorder="1" applyAlignment="1">
      <alignment vertical="center" wrapText="1"/>
    </xf>
    <xf numFmtId="14" fontId="3" fillId="3" borderId="11" xfId="0" applyNumberFormat="1" applyFont="1" applyFill="1" applyBorder="1" applyAlignment="1">
      <alignment vertical="center" wrapText="1"/>
    </xf>
    <xf numFmtId="14" fontId="0" fillId="0" borderId="6" xfId="0" applyNumberFormat="1" applyBorder="1"/>
    <xf numFmtId="0" fontId="8" fillId="2" borderId="0" xfId="0" applyFont="1" applyFill="1"/>
    <xf numFmtId="0" fontId="1" fillId="0" borderId="7" xfId="0" applyFont="1" applyBorder="1"/>
    <xf numFmtId="0" fontId="1" fillId="0" borderId="6" xfId="0" applyFont="1" applyBorder="1"/>
    <xf numFmtId="14" fontId="1" fillId="0" borderId="6" xfId="0" applyNumberFormat="1" applyFont="1" applyBorder="1"/>
    <xf numFmtId="0" fontId="0" fillId="0" borderId="0" xfId="0" applyAlignment="1">
      <alignment wrapText="1"/>
    </xf>
    <xf numFmtId="0" fontId="1" fillId="0" borderId="5" xfId="0" applyFont="1" applyBorder="1"/>
    <xf numFmtId="0" fontId="5" fillId="0" borderId="8" xfId="0" applyFont="1" applyBorder="1"/>
    <xf numFmtId="0" fontId="6" fillId="0" borderId="8" xfId="0" applyFont="1" applyBorder="1"/>
  </cellXfs>
  <cellStyles count="1">
    <cellStyle name="Normal" xfId="0" builtinId="0"/>
  </cellStyles>
  <dxfs count="112"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m/d/yyyy"/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numFmt numFmtId="164" formatCode="m/d/yyyy"/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numFmt numFmtId="164" formatCode="m/d/yyyy"/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m/d/yyyy"/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  <border diagonalUp="0" diagonalDown="0" outline="0">
        <left/>
        <right/>
        <top style="thin">
          <color theme="9"/>
        </top>
        <bottom/>
      </border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m/d/yyyy"/>
      <fill>
        <patternFill patternType="none">
          <fgColor indexed="64"/>
          <bgColor auto="1"/>
        </patternFill>
      </fill>
    </dxf>
    <dxf>
      <font>
        <b val="0"/>
      </font>
      <numFmt numFmtId="164" formatCode="m/d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</font>
      <numFmt numFmtId="164" formatCode="m/d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m/d/yyyy"/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</font>
      <fill>
        <patternFill patternType="none">
          <fgColor indexed="64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/>
        <top style="thin">
          <color theme="9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m/d/yyyy"/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/>
        <top style="thin">
          <color theme="9"/>
        </top>
        <bottom/>
      </border>
    </dxf>
    <dxf>
      <numFmt numFmtId="164" formatCode="m/d/yyyy"/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/>
        <top style="thin">
          <color theme="9"/>
        </top>
        <bottom/>
      </border>
    </dxf>
    <dxf>
      <numFmt numFmtId="164" formatCode="m/d/yyyy"/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/>
        <top style="thin">
          <color theme="9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m/d/yyyy"/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/>
        <right/>
        <top style="thin">
          <color theme="9"/>
        </top>
        <bottom/>
        <vertical/>
        <horizontal/>
      </border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ill>
        <patternFill patternType="solid">
          <fgColor theme="9" tint="0.79998168889431442"/>
          <bgColor theme="9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1" defaultTableStyle="TableStyleMedium2" defaultPivotStyle="PivotStyleLight16">
    <tableStyle name="Invisible" pivot="0" table="0" count="0" xr9:uid="{E7FCAC74-B7AD-4C08-85E1-3BBA3181E65A}"/>
  </tableStyles>
  <colors>
    <mruColors>
      <color rgb="FFAEB862"/>
      <color rgb="FFE07E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Drop" dropLines="20" dropStyle="combo" dx="22" fmlaLink="A6" fmlaRange="$P$11:$P$27" sel="5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1162050</xdr:colOff>
          <xdr:row>4</xdr:row>
          <xdr:rowOff>180975</xdr:rowOff>
        </xdr:from>
        <xdr:to>
          <xdr:col>3</xdr:col>
          <xdr:colOff>1085850</xdr:colOff>
          <xdr:row>6</xdr:row>
          <xdr:rowOff>19050</xdr:rowOff>
        </xdr:to>
        <xdr:sp macro="" textlink="">
          <xdr:nvSpPr>
            <xdr:cNvPr id="9217" name="Drop Dow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90C7E8-7403-4E88-B51C-6954757C6F32}" name="XPlan" displayName="XPlan" ref="B13:N177" totalsRowShown="0" headerRowDxfId="111">
  <autoFilter ref="B13:N177" xr:uid="{9090C7E8-7403-4E88-B51C-6954757C6F32}"/>
  <sortState xmlns:xlrd2="http://schemas.microsoft.com/office/spreadsheetml/2017/richdata2" ref="B14:N177">
    <sortCondition ref="C13:C177"/>
  </sortState>
  <tableColumns count="13">
    <tableColumn id="1" xr3:uid="{4F532F06-2BB9-4094-A362-882C498E254B}" name="EKA" dataDxfId="110">
      <calculatedColumnFormula>IF(Q14="ja",XPlan_rawFinal[[#This Row],[EKA_kode]],"")</calculatedColumnFormula>
    </tableColumn>
    <tableColumn id="2" xr3:uid="{71702D75-5E8E-463D-AE29-E1D9DC354D56}" name="Course title" dataDxfId="109">
      <calculatedColumnFormula>IF(XPlan[[#This Row],[EKA]]&lt;&gt;"",XPlan_rawFinal[[#This Row],[eka_langtnavn]],"")</calculatedColumnFormula>
    </tableColumn>
    <tableColumn id="3" xr3:uid="{5C6033B1-E62E-4070-A9D4-8C30D5F3688F}" name="Internal code" dataDxfId="108">
      <calculatedColumnFormula>IF(XPlan[[#This Row],[EKA]]&lt;&gt;"",IF(XPlan_rawFinal[[#This Row],[Interne-kode]]&lt;&gt;"(tom)",XPlan_rawFinal[[#This Row],[Interne-kode]],""),"")</calculatedColumnFormula>
    </tableColumn>
    <tableColumn id="4" xr3:uid="{9DAE0D54-367D-48C1-AE8C-92F848907A16}" name="Semester" dataDxfId="107">
      <calculatedColumnFormula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calculatedColumnFormula>
    </tableColumn>
    <tableColumn id="6" xr3:uid="{58E9E03A-2386-4676-8AA0-47B5C2303F12}" name="Ordinary exam" dataDxfId="106">
      <calculatedColumnFormula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calculatedColumnFormula>
    </tableColumn>
    <tableColumn id="12" xr3:uid="{A745D49E-7CB7-4AAD-A827-929AEC120E3B}" name="Campus" dataDxfId="105">
      <calculatedColumnFormula>IF(XPlan[[#This Row],[EKA]]&lt;&gt;"",IF(XPlan_rawFinal[[#This Row],[Campus]]&lt;&gt;"(tom)",XPlan_rawFinal[[#This Row],[Campus]],""),"")</calculatedColumnFormula>
    </tableColumn>
    <tableColumn id="7" xr3:uid="{0FB2EB5B-EF21-4183-81C5-DBCA16DB7451}" name="Form of examination" dataDxfId="104">
      <calculatedColumnFormula>IF(XPlan[[#This Row],[EKA]]&lt;&gt;"",IF(OR(XPlan_rawFinal[[#This Row],[Prøveform]]="(tom)",XPlan_rawFinal[[#This Row],[Prøveform]]=""),"",XPlan_rawFinal[[#This Row],[Prøveform]]),"")</calculatedColumnFormula>
    </tableColumn>
    <tableColumn id="8" xr3:uid="{3F566DC1-D724-4727-A65B-7E30E5596B4E}" name="Examiner" dataDxfId="103">
      <calculatedColumnFormula>IF(XPlan[[#This Row],[EKA]]&lt;&gt;"",IF(XPlan_rawFinal[[#This Row],[Eksaminator_samlet]]&lt;&gt;"",XPlan_rawFinal[[#This Row],[Eksaminator_samlet]],""),"")</calculatedColumnFormula>
    </tableColumn>
    <tableColumn id="9" xr3:uid="{74B4DA7A-25B7-49AF-A2C5-92997F1B0DB6}" name="Form of censorship" dataDxfId="102">
      <calculatedColumnFormula>IF(XPlan[[#This Row],[EKA]]&lt;&gt;"",IF(OR(XPlan_rawFinal[[#This Row],[Censur]]="(tom)",XPlan_rawFinal[[#This Row],[Censur]]=""),"",XPlan_rawFinal[[#This Row],[Censur]]),"")</calculatedColumnFormula>
    </tableColumn>
    <tableColumn id="10" xr3:uid="{04FCD7AF-C65C-44C7-8502-B5ACE9CB1CD7}" name="RE-exam dates" dataDxfId="101">
      <calculatedColumnFormula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calculatedColumnFormula>
    </tableColumn>
    <tableColumn id="5" xr3:uid="{E44F0DC1-341A-4C89-964C-33158D1D73B7}" name="Notifikations" dataDxfId="100"/>
    <tableColumn id="13" xr3:uid="{991E8128-B2DA-4688-9AA3-D3814FFC93BA}" name="BEMÆRK" dataDxfId="99">
      <calculatedColumnFormula>IF(XPlan[[#This Row],[EKA]]&lt;&gt;"",IF(XPlan_rawFinal[[#This Row],[BEMÆRK]]&lt;&gt;"(tom)",XPlan_rawFinal[[#This Row],[BEMÆRK]],""),"")</calculatedColumnFormula>
    </tableColumn>
    <tableColumn id="11" xr3:uid="{ED106393-48C2-48D1-A36F-E07BF52B2476}" name="Udd" dataDxfId="98">
      <calculatedColumnFormula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DF03F0C-B034-4ED0-BFE2-7DF024246168}" name="XPlan_rawFinal" displayName="XPlan_rawFinal" ref="R13:AV189" totalsRowShown="0" headerRowDxfId="97" dataDxfId="96" tableBorderDxfId="95">
  <autoFilter ref="R13:AV189" xr:uid="{5DF03F0C-B034-4ED0-BFE2-7DF024246168}"/>
  <sortState xmlns:xlrd2="http://schemas.microsoft.com/office/spreadsheetml/2017/richdata2" ref="R14:AV189">
    <sortCondition ref="W13:W189"/>
  </sortState>
  <tableColumns count="31">
    <tableColumn id="1" xr3:uid="{DA52A61C-A684-455C-8C8E-C723C4B256B6}" name="EKA_kode" dataDxfId="94"/>
    <tableColumn id="2" xr3:uid="{D67ED52F-4110-4194-9BE7-4A7719B53490}" name="eka_langtnavn" dataDxfId="93"/>
    <tableColumn id="3" xr3:uid="{AE7AF6E4-2C97-4DF4-A25A-4869A6ACD8D1}" name="Interne-kode" dataDxfId="92"/>
    <tableColumn id="4" xr3:uid="{D22A0A08-808F-49B1-AB15-55327A4B58EE}" name="Primær semester" dataDxfId="91"/>
    <tableColumn id="5" xr3:uid="{83F9586E-E071-4031-B8B9-498D0F653D14}" name="Sekundær semester" dataDxfId="90"/>
    <tableColumn id="6" xr3:uid="{913C8A2C-4F7E-4DF9-A4C8-5DEABA9D51D1}" name="DATO: Start eksamen" dataDxfId="89"/>
    <tableColumn id="7" xr3:uid="{71E70D8F-5A2E-4AFD-8EF6-66D40BB43761}" name="Slutdato" dataDxfId="88"/>
    <tableColumn id="8" xr3:uid="{6214C7D7-34B2-4F22-82FA-9D39F48B1205}" name="Eksaminator_samlet" dataDxfId="87"/>
    <tableColumn id="9" xr3:uid="{E58F4730-F042-4589-A627-14FF51AD0D71}" name="Prøveform" dataDxfId="86"/>
    <tableColumn id="10" xr3:uid="{3D30774E-158A-4230-9BD0-DEF780ACBEB0}" name="Censur" dataDxfId="85"/>
    <tableColumn id="11" xr3:uid="{812E0370-46E8-4737-8D41-CD7B582F3C43}" name="RE-DATO: Start eksamen" dataDxfId="84"/>
    <tableColumn id="12" xr3:uid="{5A76C900-4128-48F9-A3CC-C520A728C8DB}" name="RE-Slutdato" dataDxfId="83"/>
    <tableColumn id="13" xr3:uid="{F443B470-3ABC-4110-933B-6002342D3C4C}" name="Spring_datoer" dataDxfId="82"/>
    <tableColumn id="50" xr3:uid="{3D9CC5CB-2948-4CE4-9699-BAFD3BA0D141}" name="Campus"/>
    <tableColumn id="15" xr3:uid="{C061E392-F63B-4861-827F-4790107E4497}" name="BEMÆRK"/>
    <tableColumn id="51" xr3:uid="{F326682D-E427-46A8-91A5-EA92388304A6}" name="BEng in Electronics" dataDxfId="81"/>
    <tableColumn id="52" xr3:uid="{347872B1-6D1B-403E-A9ED-7368F28B2ACD}" name="BEng in Mechanical Engineering" dataDxfId="80"/>
    <tableColumn id="53" xr3:uid="{5ECB268D-C315-4A4A-B361-DBD2C9453CD6}" name="BEng in Mechatronics" dataDxfId="79"/>
    <tableColumn id="54" xr3:uid="{A4ECAC6B-71C8-4FC9-8069-A774C3C98A0E}" name="BSc in Electronics" dataDxfId="78"/>
    <tableColumn id="55" xr3:uid="{D0082987-D94D-40C9-ADC5-AE49D19F05AA}" name="BSc in I&amp;B" dataDxfId="77"/>
    <tableColumn id="56" xr3:uid="{AA8D1A8A-9415-4125-9033-22E48F3558D1}" name="BSc in Software" dataDxfId="76"/>
    <tableColumn id="57" xr3:uid="{28882306-8057-4FB0-8527-D81EA3849E3B}" name="BSc in Mechanical Engineering" dataDxfId="75"/>
    <tableColumn id="58" xr3:uid="{FED11F66-3F93-49DB-82F6-E81D443FBEBF}" name="BSc in Mechatronic Engineering" dataDxfId="74"/>
    <tableColumn id="59" xr3:uid="{B7B80662-1CF9-4354-84C7-CB4C0F90E5C3}" name="MSc in Electronics" dataDxfId="73"/>
    <tableColumn id="60" xr3:uid="{6DC94CCB-8514-417D-BA0F-9CD02203C8E5}" name="MSc in I&amp;B" dataDxfId="72"/>
    <tableColumn id="61" xr3:uid="{F178BAA9-CB29-4632-A542-FEE6922CB308}" name="MSc in Pysics and Technology" dataDxfId="71"/>
    <tableColumn id="62" xr3:uid="{C832B370-9619-4AC6-90C2-05B84E333744}" name="MSc in Software" dataDxfId="70"/>
    <tableColumn id="63" xr3:uid="{AAEA4974-E53F-4CBE-B3A5-54B1F5F9F589}" name="MSc in Mechanical Engineering" dataDxfId="69"/>
    <tableColumn id="64" xr3:uid="{592A1002-F1EE-48A7-A860-491A9334EA4C}" name="MSc in Mechatronic Engineering" dataDxfId="68"/>
    <tableColumn id="14" xr3:uid="{4F5F77B5-FA8C-43E2-80CB-701298EE38BB}" name="MSc in Supply Chain Digitalisation "/>
    <tableColumn id="65" xr3:uid="{58F02DCF-BE00-4C53-8614-D75171BEDC04}" name="Enkeltfag/Exchange" dataDxfId="67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9D7DEAF-48CB-4527-A8C1-787774414B9F}" name="XPlan_rawFinalOld" displayName="XPlan_rawFinalOld" ref="AY13:CC186" totalsRowShown="0" headerRowDxfId="66" dataDxfId="65" tableBorderDxfId="64">
  <autoFilter ref="AY13:CC186" xr:uid="{F9D7DEAF-48CB-4527-A8C1-787774414B9F}"/>
  <tableColumns count="31">
    <tableColumn id="1" xr3:uid="{48C17347-F7A6-460C-AB62-7F46BE861227}" name="EKA_kode" dataDxfId="63"/>
    <tableColumn id="2" xr3:uid="{D048B918-A7C6-4012-92BB-D8C795176C46}" name="eka_langtnavn" dataDxfId="62"/>
    <tableColumn id="3" xr3:uid="{DA680DC8-BB87-4F4B-964D-74F6388AAA85}" name="Interne-kode" dataDxfId="61"/>
    <tableColumn id="4" xr3:uid="{19C2AC2A-1F53-4BF1-AFB9-80DC9436CD27}" name="Primær semester" dataDxfId="60"/>
    <tableColumn id="5" xr3:uid="{BF3EADD2-C7EB-42BE-A4AB-F22497D78B17}" name="Sekundær semester" dataDxfId="59"/>
    <tableColumn id="6" xr3:uid="{9742E5BE-8B95-4491-B7AF-5EC7721B32E5}" name="DATO: Start eksamen" dataDxfId="58"/>
    <tableColumn id="7" xr3:uid="{F8F071E4-AF74-4E7A-AFE9-6C9402C0CA09}" name="Slutdato" dataDxfId="57"/>
    <tableColumn id="8" xr3:uid="{7146009B-5EC4-4BD6-A454-5A54CF3873D7}" name="Eksaminator_samlet" dataDxfId="56"/>
    <tableColumn id="9" xr3:uid="{ACFC2609-D205-4F18-AD4D-492C1CA0D358}" name="Prøveform" dataDxfId="55"/>
    <tableColumn id="10" xr3:uid="{1C54C162-CAA7-4955-A1C9-2C32C774976A}" name="Censur" dataDxfId="54"/>
    <tableColumn id="11" xr3:uid="{D34A1FD3-C001-43F9-B383-1845EC0B0271}" name="RE-DATO: Start eksamen" dataDxfId="53"/>
    <tableColumn id="12" xr3:uid="{8D1027C0-FC1D-4492-9331-53B464164781}" name="RE-Slutdato" dataDxfId="52"/>
    <tableColumn id="13" xr3:uid="{C8FE5AB7-EC61-4F97-A592-BF6A75FAC12C}" name="Spring_datoer" dataDxfId="51"/>
    <tableColumn id="52" xr3:uid="{17988222-CD09-41E8-BA46-7F8E6ACFA74F}" name="Campus" dataDxfId="50"/>
    <tableColumn id="15" xr3:uid="{2EDF5535-F9BF-41FD-B84B-1D254E105C57}" name="BEMÆRK" dataDxfId="49"/>
    <tableColumn id="50" xr3:uid="{5B3FF2E3-C1B8-465E-B31F-420A7AF265D2}" name="BEng in Electronics" dataDxfId="48"/>
    <tableColumn id="51" xr3:uid="{900C69AF-7352-4FDB-B08C-02F378D87958}" name="BEng in Mechanical Engineering" dataDxfId="47"/>
    <tableColumn id="53" xr3:uid="{B67A7831-2B16-456A-A358-29480A2FF2B5}" name="BEng in Mechatronics" dataDxfId="46"/>
    <tableColumn id="54" xr3:uid="{57B2E572-4CA8-43D9-B000-0AC99D483B6D}" name="BSc in Electronics" dataDxfId="45"/>
    <tableColumn id="55" xr3:uid="{F3CE6053-031A-4C69-8EEA-D617363BF402}" name="BSc in I&amp;B" dataDxfId="44"/>
    <tableColumn id="56" xr3:uid="{E7715A14-D59D-45C8-9CE9-5AB810545327}" name="BSc in Software" dataDxfId="43"/>
    <tableColumn id="57" xr3:uid="{8295F154-C662-4703-BC53-7DF86DEEF7A3}" name="BSc in Mechanical Engineering" dataDxfId="42"/>
    <tableColumn id="58" xr3:uid="{939C36AA-8828-47AA-BEFC-EEF4C60C8AB0}" name="BSc in Mechatronic Engineering" dataDxfId="41"/>
    <tableColumn id="59" xr3:uid="{A4EAAB04-8276-476E-B19C-0E5CDC45EA00}" name="MSc in Electronics" dataDxfId="40"/>
    <tableColumn id="60" xr3:uid="{30280C30-F378-4EAB-8C53-13DDEB407DBF}" name="MSc in I&amp;B" dataDxfId="39"/>
    <tableColumn id="61" xr3:uid="{57C2C427-DC23-4314-B848-2351B167EB99}" name="MSc in Pysics and Technology" dataDxfId="38"/>
    <tableColumn id="62" xr3:uid="{56ED714C-A247-468F-8727-5838B1E839C6}" name="MSc in Software" dataDxfId="37"/>
    <tableColumn id="63" xr3:uid="{C87DCE8B-A57E-4068-9B4B-54508ABC2855}" name="MSc in Mechanical Engineering" dataDxfId="36"/>
    <tableColumn id="64" xr3:uid="{EAB1C396-0C6F-432D-9DF8-E15B4583961F}" name="MSc in Mechatronic Engineering" dataDxfId="35"/>
    <tableColumn id="14" xr3:uid="{C7C79F2A-79D4-45EC-A1DA-7C4C2DF666EB}" name="MSc in Supply Chain Digitalisation " dataDxfId="34"/>
    <tableColumn id="65" xr3:uid="{64428A3A-D729-46B4-A4CB-35971BE9805D}" name="Enkeltfag/Exchange" dataDxfId="33"/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C5076B-419D-407A-B675-BC167BF50ECA}" name="XPlan_raw" displayName="XPlan_raw" ref="CE13:DI189" totalsRowShown="0" headerRowDxfId="32" dataDxfId="31" tableBorderDxfId="30">
  <autoFilter ref="CE13:DI189" xr:uid="{93C5076B-419D-407A-B675-BC167BF50ECA}"/>
  <sortState xmlns:xlrd2="http://schemas.microsoft.com/office/spreadsheetml/2017/richdata2" ref="CE14:DI189">
    <sortCondition ref="CJ13:CJ189"/>
  </sortState>
  <tableColumns count="31">
    <tableColumn id="1" xr3:uid="{DB73A7D1-9A01-4713-A887-0B98B9B74D54}" name="EKA_kode" dataDxfId="29"/>
    <tableColumn id="2" xr3:uid="{B0E0B07F-DC8D-4DBD-8282-521AD2237321}" name="eka_langtnavn" dataDxfId="28"/>
    <tableColumn id="3" xr3:uid="{503F3AF2-B09D-45BD-AA8C-1E3E46164BCB}" name="Interne-kode" dataDxfId="27"/>
    <tableColumn id="4" xr3:uid="{6D629313-F44A-4431-8B8D-F882606C3B29}" name="Primær semester" dataDxfId="26"/>
    <tableColumn id="5" xr3:uid="{B4AE3302-602A-4FA9-8984-1D4BAC33684F}" name="Sekundær semester" dataDxfId="25"/>
    <tableColumn id="6" xr3:uid="{704C4065-D658-4294-9B69-8526DB94E6FA}" name="DATO: Start eksamen" dataDxfId="24"/>
    <tableColumn id="7" xr3:uid="{7DA7CFF0-4184-4CD7-91DB-04C5B4D446B3}" name="Slutdato" dataDxfId="23"/>
    <tableColumn id="8" xr3:uid="{34E75F7D-E761-4F43-B22B-9C807F66F507}" name="Eksaminator_samlet" dataDxfId="22"/>
    <tableColumn id="9" xr3:uid="{C11577C7-7764-4FC7-ADB0-1981435BD82C}" name="Prøveform" dataDxfId="21"/>
    <tableColumn id="10" xr3:uid="{AB5E331B-15C0-40AA-A317-C9B3B420B854}" name="Censur" dataDxfId="20"/>
    <tableColumn id="11" xr3:uid="{58CE0ACC-0D40-4E02-934E-198A0304C3D4}" name="RE-DATO: Start eksamen" dataDxfId="19"/>
    <tableColumn id="12" xr3:uid="{6CA7AB88-424F-4BCE-A009-BE0FC068E0DE}" name="RE-Slutdato" dataDxfId="18"/>
    <tableColumn id="13" xr3:uid="{6C50D3A2-54BF-434A-A788-D9545C808ADE}" name="Spring_datoer" dataDxfId="17"/>
    <tableColumn id="52" xr3:uid="{FFC3B0DA-AAAC-4815-B239-4746F6D19FA2}" name="Campus" dataDxfId="16"/>
    <tableColumn id="15" xr3:uid="{6DE8CB55-3686-492F-A0B2-675782178303}" name="BEMÆRK"/>
    <tableColumn id="50" xr3:uid="{70C5D9C8-700E-4271-BA72-861036A30B49}" name="BEng in Electronics" dataDxfId="15"/>
    <tableColumn id="51" xr3:uid="{68E33C16-77B0-43C4-9F4A-623454BB7381}" name="BEng in Mechanical Engineering" dataDxfId="14"/>
    <tableColumn id="53" xr3:uid="{8D8148B3-36FC-4D62-92E1-328EF2DBDF4B}" name="BEng in Mechatronics" dataDxfId="13"/>
    <tableColumn id="54" xr3:uid="{A501FEC7-C010-4834-9E9D-6BCF5DCDEE74}" name="BSc in Electronics" dataDxfId="12"/>
    <tableColumn id="55" xr3:uid="{AA8AAA0A-5D45-4F59-99C3-DA8C65D2934E}" name="BSc in I&amp;B" dataDxfId="11"/>
    <tableColumn id="56" xr3:uid="{78D7B2AE-A3B2-44EA-9C3D-E3798A307C58}" name="BSc in Software" dataDxfId="10"/>
    <tableColumn id="57" xr3:uid="{C590055D-72D0-4F6E-BDAD-6F5CA06D2AC3}" name="BSc in Mechanical Engineering" dataDxfId="9"/>
    <tableColumn id="58" xr3:uid="{C4A67E56-E67F-4915-9E96-D71208516C29}" name="BSc in Mechatronic Engineering" dataDxfId="8"/>
    <tableColumn id="59" xr3:uid="{85C4648C-B5D6-40E0-8532-E9EA5B31AC45}" name="MSc in Electronics" dataDxfId="7"/>
    <tableColumn id="60" xr3:uid="{EAA3A75E-5913-4966-99ED-9E44DEEF434C}" name="MSc in I&amp;B" dataDxfId="6"/>
    <tableColumn id="61" xr3:uid="{CE1A02E6-E64F-4F23-B95E-48A3D347A832}" name="MSc in Pysics and Technology" dataDxfId="5"/>
    <tableColumn id="62" xr3:uid="{205886D2-67A5-4D02-852E-EF52B6940BBB}" name="MSc in Software" dataDxfId="4"/>
    <tableColumn id="63" xr3:uid="{192B5BB1-0120-4844-91D9-D1E4D1272C91}" name="MSc in Mechanical Engineering" dataDxfId="3"/>
    <tableColumn id="64" xr3:uid="{244AD0C5-298F-4C69-B0B9-8B6F75531C26}" name="MSc in Mechatronic Engineering" dataDxfId="2"/>
    <tableColumn id="14" xr3:uid="{69AA7DBC-989A-4EB4-B737-81A23E3C70E9}" name="MSc in Supply Chain Digitalisation " dataDxfId="1"/>
    <tableColumn id="65" xr3:uid="{456D79DA-3512-4AAB-AE00-7A39CCB59DA5}" name="Enkeltfag/Exchang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BACE3-E5B0-4AE6-80E3-73658A7CE5A3}">
  <sheetPr>
    <pageSetUpPr fitToPage="1"/>
  </sheetPr>
  <dimension ref="A1:AS217"/>
  <sheetViews>
    <sheetView showGridLines="0" showRowColHeaders="0" tabSelected="1" zoomScale="85" zoomScaleNormal="85" workbookViewId="0">
      <pane ySplit="10" topLeftCell="A11" activePane="bottomLeft" state="frozen"/>
      <selection pane="bottomLeft" activeCell="C25" sqref="C25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 x14ac:dyDescent="0.25"/>
  <cols>
    <col min="1" max="1" width="4.5703125" customWidth="1"/>
    <col min="2" max="2" width="16.85546875" customWidth="1"/>
    <col min="3" max="3" width="52.28515625" customWidth="1"/>
    <col min="4" max="4" width="20.42578125" customWidth="1"/>
    <col min="5" max="5" width="9.42578125" hidden="1" customWidth="1"/>
    <col min="6" max="6" width="23.140625" customWidth="1"/>
    <col min="7" max="7" width="17.140625" customWidth="1"/>
    <col min="8" max="8" width="29.42578125" customWidth="1"/>
    <col min="9" max="9" width="53" customWidth="1"/>
    <col min="10" max="10" width="26.85546875" customWidth="1"/>
    <col min="11" max="11" width="23.5703125" customWidth="1"/>
    <col min="12" max="12" width="19.140625" customWidth="1"/>
    <col min="15" max="16" width="9.140625" hidden="1" customWidth="1"/>
  </cols>
  <sheetData>
    <row r="1" spans="1:45" s="11" customFormat="1" ht="34.5" customHeight="1" x14ac:dyDescent="0.35">
      <c r="B1" s="12" t="s">
        <v>541</v>
      </c>
      <c r="J1" s="13"/>
    </row>
    <row r="2" spans="1:45" s="11" customFormat="1" ht="15" customHeight="1" x14ac:dyDescent="0.25">
      <c r="B2" s="14" t="s">
        <v>0</v>
      </c>
      <c r="J2" s="13"/>
    </row>
    <row r="3" spans="1:45" s="11" customFormat="1" ht="15" customHeight="1" x14ac:dyDescent="0.25">
      <c r="B3" s="14" t="s">
        <v>1</v>
      </c>
      <c r="C3" s="15">
        <v>46086</v>
      </c>
      <c r="J3" s="13"/>
    </row>
    <row r="4" spans="1:45" s="11" customFormat="1" ht="21" customHeight="1" x14ac:dyDescent="0.25">
      <c r="B4" s="16" t="s">
        <v>2</v>
      </c>
      <c r="C4" s="17"/>
      <c r="D4" s="17"/>
      <c r="E4" s="16"/>
      <c r="F4" s="16" t="s">
        <v>3</v>
      </c>
      <c r="G4" s="17"/>
      <c r="H4" s="17"/>
      <c r="I4" s="17"/>
      <c r="J4" s="26"/>
      <c r="K4" s="17"/>
      <c r="L4" s="17"/>
    </row>
    <row r="5" spans="1:45" x14ac:dyDescent="0.25">
      <c r="A5" s="11"/>
      <c r="B5" s="11"/>
      <c r="C5" s="11"/>
      <c r="D5" s="11"/>
      <c r="E5" s="25"/>
      <c r="F5" s="11"/>
      <c r="G5" s="11"/>
      <c r="H5" s="11"/>
      <c r="I5" s="11"/>
      <c r="J5" s="13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5" x14ac:dyDescent="0.25">
      <c r="A6" s="44">
        <v>5</v>
      </c>
      <c r="B6" s="18" t="s">
        <v>4</v>
      </c>
      <c r="C6" s="11" t="str">
        <f>VLOOKUP(A6,$O$11:$P$27,2,FALSE)</f>
        <v>BSc in Electronics Engineering - Sdb.</v>
      </c>
      <c r="D6" s="11"/>
      <c r="E6" s="25"/>
      <c r="F6" s="25" t="s">
        <v>5</v>
      </c>
      <c r="G6" s="11"/>
      <c r="H6" s="11"/>
      <c r="I6" s="11"/>
      <c r="J6" s="13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</row>
    <row r="7" spans="1:45" x14ac:dyDescent="0.25">
      <c r="A7" s="11"/>
      <c r="B7" s="11"/>
      <c r="C7" s="11"/>
      <c r="D7" s="11"/>
      <c r="E7" s="25"/>
      <c r="F7" s="11"/>
      <c r="G7" s="11"/>
      <c r="H7" s="11"/>
      <c r="I7" s="11"/>
      <c r="J7" s="13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</row>
    <row r="8" spans="1:45" x14ac:dyDescent="0.25">
      <c r="A8" s="11"/>
      <c r="B8" s="18"/>
      <c r="C8" s="11"/>
      <c r="D8" s="11"/>
      <c r="E8" s="25"/>
      <c r="F8" s="11"/>
      <c r="G8" s="11"/>
      <c r="H8" s="11"/>
      <c r="I8" s="11"/>
      <c r="J8" s="13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</row>
    <row r="9" spans="1:45" ht="15.75" thickBot="1" x14ac:dyDescent="0.3">
      <c r="A9" s="11"/>
      <c r="B9" s="11"/>
      <c r="C9" s="11"/>
      <c r="D9" s="11"/>
      <c r="E9" s="11"/>
      <c r="F9" s="11"/>
      <c r="G9" s="11"/>
      <c r="H9" s="11"/>
      <c r="I9" s="11"/>
      <c r="J9" s="13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</row>
    <row r="10" spans="1:45" ht="36.75" customHeight="1" thickBot="1" x14ac:dyDescent="0.3">
      <c r="A10" s="23"/>
      <c r="B10" s="37" t="s">
        <v>6</v>
      </c>
      <c r="C10" s="38" t="s">
        <v>7</v>
      </c>
      <c r="D10" s="38" t="s">
        <v>8</v>
      </c>
      <c r="E10" s="39" t="s">
        <v>9</v>
      </c>
      <c r="F10" s="40" t="s">
        <v>10</v>
      </c>
      <c r="G10" s="41" t="s">
        <v>11</v>
      </c>
      <c r="H10" s="38" t="s">
        <v>12</v>
      </c>
      <c r="I10" s="38" t="s">
        <v>13</v>
      </c>
      <c r="J10" s="38" t="s">
        <v>14</v>
      </c>
      <c r="K10" s="41" t="s">
        <v>15</v>
      </c>
      <c r="L10" s="42" t="s">
        <v>16</v>
      </c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</row>
    <row r="11" spans="1:45" ht="30" customHeight="1" x14ac:dyDescent="0.25">
      <c r="A11" s="11"/>
      <c r="B11" s="19" t="str" cm="1">
        <f t="array" ref="B11:L35">_xlfn._xlws.FILTER(XPlan[[EKA]:[Notifikations]],ISNUMBER(SEARCH(C6,XPlan[Udd])),"")</f>
        <v>T340094402</v>
      </c>
      <c r="C11" s="2" t="str">
        <v>Mathematics for Science 1 (First year exam)</v>
      </c>
      <c r="D11" s="19" t="str">
        <v>MC-MATH1-Sc</v>
      </c>
      <c r="E11" s="20" t="str">
        <v>1</v>
      </c>
      <c r="F11" s="21" t="str">
        <v>04-05-2026</v>
      </c>
      <c r="G11" s="19" t="str">
        <v>Sønderborg</v>
      </c>
      <c r="H11" s="2" t="str">
        <v>Written examination</v>
      </c>
      <c r="I11" s="2" t="str">
        <v>Bjarne Schmidt</v>
      </c>
      <c r="J11" s="22" t="str">
        <v/>
      </c>
      <c r="K11" s="19" t="str">
        <v/>
      </c>
      <c r="L11" s="2" t="str">
        <v xml:space="preserve"> </v>
      </c>
      <c r="M11" s="11"/>
      <c r="N11" s="11"/>
      <c r="O11" s="11">
        <v>1</v>
      </c>
      <c r="P11" s="11" t="s">
        <v>17</v>
      </c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</row>
    <row r="12" spans="1:45" ht="30" customHeight="1" x14ac:dyDescent="0.25">
      <c r="A12" s="11"/>
      <c r="B12" s="8" t="str">
        <v>T340095402</v>
      </c>
      <c r="C12" s="1" t="str">
        <v>Mathematics for Science 2</v>
      </c>
      <c r="D12" s="8" t="str">
        <v>MC-MATH2-Sc</v>
      </c>
      <c r="E12" s="3" t="str">
        <v>2</v>
      </c>
      <c r="F12" s="9" t="str">
        <v>08-05-2026</v>
      </c>
      <c r="G12" s="8" t="str">
        <v>Sønderborg</v>
      </c>
      <c r="H12" s="1" t="str">
        <v>Written examination</v>
      </c>
      <c r="I12" s="1" t="str">
        <v>Dorthe Wildt Nielsen</v>
      </c>
      <c r="J12" s="10" t="str">
        <v>Second examiner: Internal</v>
      </c>
      <c r="K12" s="8" t="str">
        <v>17-08-2026</v>
      </c>
      <c r="L12" s="1" t="str">
        <v xml:space="preserve"> </v>
      </c>
      <c r="M12" s="11"/>
      <c r="N12" s="11"/>
      <c r="O12" s="11">
        <v>2</v>
      </c>
      <c r="P12" s="11" t="s">
        <v>18</v>
      </c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</row>
    <row r="13" spans="1:45" ht="30" customHeight="1" x14ac:dyDescent="0.25">
      <c r="A13" s="11"/>
      <c r="B13" s="8" t="str">
        <v>T370043402</v>
      </c>
      <c r="C13" s="1" t="str">
        <v>Physics (First year exam)</v>
      </c>
      <c r="D13" s="8" t="str">
        <v>EE-ENPHYS</v>
      </c>
      <c r="E13" s="3" t="str">
        <v>1</v>
      </c>
      <c r="F13" s="9" t="str">
        <v>11-05-2026</v>
      </c>
      <c r="G13" s="8" t="str">
        <v>Sønderborg</v>
      </c>
      <c r="H13" s="1" t="str">
        <v>Written examination</v>
      </c>
      <c r="I13" s="1" t="str">
        <v>William Greenbank</v>
      </c>
      <c r="J13" s="10" t="str">
        <v/>
      </c>
      <c r="K13" s="8" t="str">
        <v/>
      </c>
      <c r="L13" s="1" t="str">
        <v xml:space="preserve"> </v>
      </c>
      <c r="M13" s="11"/>
      <c r="N13" s="11"/>
      <c r="O13" s="11">
        <v>3</v>
      </c>
      <c r="P13" s="11" t="s">
        <v>19</v>
      </c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</row>
    <row r="14" spans="1:45" ht="30" customHeight="1" x14ac:dyDescent="0.25">
      <c r="A14" s="11"/>
      <c r="B14" s="8" t="str">
        <v>T340081402</v>
      </c>
      <c r="C14" s="1" t="str">
        <v>Embedded Systems 1 (First year exam)</v>
      </c>
      <c r="D14" s="8" t="str">
        <v>EMB1</v>
      </c>
      <c r="E14" s="3" t="str">
        <v>1</v>
      </c>
      <c r="F14" s="9" t="str">
        <v>13-05-2026</v>
      </c>
      <c r="G14" s="8" t="str">
        <v>Sønderborg</v>
      </c>
      <c r="H14" s="1" t="str">
        <v>Written examination</v>
      </c>
      <c r="I14" s="1" t="str">
        <v>Alin Marian Drimus</v>
      </c>
      <c r="J14" s="10" t="str">
        <v/>
      </c>
      <c r="K14" s="8" t="str">
        <v/>
      </c>
      <c r="L14" s="1" t="str">
        <v xml:space="preserve"> </v>
      </c>
      <c r="M14" s="11"/>
      <c r="N14" s="11"/>
      <c r="O14" s="11">
        <v>4</v>
      </c>
      <c r="P14" s="11" t="s">
        <v>20</v>
      </c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5" ht="30" customHeight="1" x14ac:dyDescent="0.25">
      <c r="A15" s="11"/>
      <c r="B15" s="8" t="str">
        <v>T370046402</v>
      </c>
      <c r="C15" s="1" t="str">
        <v>Electronics 1 (First year exam)</v>
      </c>
      <c r="D15" s="8" t="str">
        <v>ELTR1</v>
      </c>
      <c r="E15" s="3" t="str">
        <v>1</v>
      </c>
      <c r="F15" s="9" t="str">
        <v>18-05-2026</v>
      </c>
      <c r="G15" s="8" t="str">
        <v>Sønderborg</v>
      </c>
      <c r="H15" s="1" t="str">
        <v>Written examination</v>
      </c>
      <c r="I15" s="1" t="str">
        <v>Luciana Tavares</v>
      </c>
      <c r="J15" s="10" t="str">
        <v/>
      </c>
      <c r="K15" s="8" t="str">
        <v/>
      </c>
      <c r="L15" s="1" t="str">
        <v xml:space="preserve"> </v>
      </c>
      <c r="M15" s="11"/>
      <c r="N15" s="11"/>
      <c r="O15" s="11">
        <v>5</v>
      </c>
      <c r="P15" s="11" t="s">
        <v>21</v>
      </c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</row>
    <row r="16" spans="1:45" ht="30" customHeight="1" x14ac:dyDescent="0.25">
      <c r="A16" s="11"/>
      <c r="B16" s="8" t="str">
        <v>T370065402</v>
      </c>
      <c r="C16" s="1" t="str">
        <v>Electronics Semester Project 1 C (First year exam)</v>
      </c>
      <c r="D16" s="8" t="str">
        <v>EE-SPRO1-C</v>
      </c>
      <c r="E16" s="3" t="str">
        <v>1</v>
      </c>
      <c r="F16" s="9" t="str">
        <v>22-05-2026</v>
      </c>
      <c r="G16" s="8" t="str">
        <v>Sønderborg</v>
      </c>
      <c r="H16" s="1" t="str">
        <v>Hand-In</v>
      </c>
      <c r="I16" s="1" t="str">
        <v>Henrik Andersen, Kun Qian</v>
      </c>
      <c r="J16" s="10" t="str">
        <v/>
      </c>
      <c r="K16" s="8" t="str">
        <v/>
      </c>
      <c r="L16" s="1" t="str">
        <v xml:space="preserve"> </v>
      </c>
      <c r="M16" s="11"/>
      <c r="N16" s="11"/>
      <c r="O16" s="11">
        <v>6</v>
      </c>
      <c r="P16" s="11" t="s">
        <v>22</v>
      </c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5" ht="30" customHeight="1" x14ac:dyDescent="0.25">
      <c r="A17" s="11"/>
      <c r="B17" s="8" t="str">
        <v>T340039402</v>
      </c>
      <c r="C17" s="1" t="str">
        <v>Bachelor Project</v>
      </c>
      <c r="D17" s="8" t="str">
        <v>MC-BPRO</v>
      </c>
      <c r="E17" s="3" t="str">
        <v>6,7</v>
      </c>
      <c r="F17" s="9" t="str">
        <v>01-06-2026</v>
      </c>
      <c r="G17" s="8" t="str">
        <v>Sønderborg</v>
      </c>
      <c r="H17" s="1" t="str">
        <v>Hand-In</v>
      </c>
      <c r="I17" s="1" t="str">
        <v>Vejleder/Supervisor</v>
      </c>
      <c r="J17" s="10" t="str">
        <v>Second examiner: External</v>
      </c>
      <c r="K17" s="8" t="str">
        <v/>
      </c>
      <c r="L17" s="1" t="str">
        <v xml:space="preserve"> </v>
      </c>
      <c r="M17" s="11"/>
      <c r="N17" s="11"/>
      <c r="O17" s="11">
        <v>7</v>
      </c>
      <c r="P17" s="11" t="s">
        <v>23</v>
      </c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5" ht="30" customHeight="1" x14ac:dyDescent="0.25">
      <c r="A18" s="11"/>
      <c r="B18" s="8" t="str">
        <v>T370083402</v>
      </c>
      <c r="C18" s="1" t="str">
        <v>Electronics Semester Project 2 C</v>
      </c>
      <c r="D18" s="8" t="str">
        <v>EE-SPRO2C</v>
      </c>
      <c r="E18" s="3" t="str">
        <v>2</v>
      </c>
      <c r="F18" s="9" t="str">
        <v>01-06-2026</v>
      </c>
      <c r="G18" s="8" t="str">
        <v>Sønderborg</v>
      </c>
      <c r="H18" s="1" t="str">
        <v>Hand-In</v>
      </c>
      <c r="I18" s="1" t="str">
        <v>Bente Olsen, William Greenbank</v>
      </c>
      <c r="J18" s="10" t="str">
        <v>Second examiner: Internal</v>
      </c>
      <c r="K18" s="8" t="str">
        <v>10-08-2026</v>
      </c>
      <c r="L18" s="1" t="str">
        <v xml:space="preserve"> </v>
      </c>
      <c r="M18" s="11"/>
      <c r="N18" s="11"/>
      <c r="O18" s="11">
        <v>8</v>
      </c>
      <c r="P18" s="11" t="s">
        <v>24</v>
      </c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</row>
    <row r="19" spans="1:45" ht="30" customHeight="1" x14ac:dyDescent="0.25">
      <c r="A19" s="11"/>
      <c r="B19" s="8" t="str">
        <v>T370058402</v>
      </c>
      <c r="C19" s="1" t="str">
        <v>Electronics Semester Project 4 C</v>
      </c>
      <c r="D19" s="8" t="str">
        <v>EE-SPRO4C</v>
      </c>
      <c r="E19" s="3" t="str">
        <v>4</v>
      </c>
      <c r="F19" s="9" t="str">
        <v>01-06-2026</v>
      </c>
      <c r="G19" s="8" t="str">
        <v>Sønderborg</v>
      </c>
      <c r="H19" s="1" t="str">
        <v>Hand-In</v>
      </c>
      <c r="I19" s="1" t="str">
        <v>Mohammed Ali Khan, Navid Bayati</v>
      </c>
      <c r="J19" s="10" t="str">
        <v>Second examiner: External</v>
      </c>
      <c r="K19" s="8" t="str">
        <v>10-08-2026</v>
      </c>
      <c r="L19" s="1" t="str">
        <v xml:space="preserve"> </v>
      </c>
      <c r="M19" s="11"/>
      <c r="N19" s="11"/>
      <c r="O19" s="11">
        <v>9</v>
      </c>
      <c r="P19" s="11" t="s">
        <v>25</v>
      </c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</row>
    <row r="20" spans="1:45" ht="30" customHeight="1" x14ac:dyDescent="0.25">
      <c r="A20" s="11"/>
      <c r="B20" s="8" t="str">
        <v>T340033402</v>
      </c>
      <c r="C20" s="1" t="str">
        <v>Control Engineering 1</v>
      </c>
      <c r="D20" s="8" t="str">
        <v>MC-COE1</v>
      </c>
      <c r="E20" s="3" t="str">
        <v>4</v>
      </c>
      <c r="F20" s="9" t="str">
        <v>02-06-2026</v>
      </c>
      <c r="G20" s="8" t="str">
        <v>Sønderborg</v>
      </c>
      <c r="H20" s="1" t="str">
        <v>Written examination</v>
      </c>
      <c r="I20" s="1" t="str">
        <v>Hossein Ramezani, Ramkrishan Maheshwari</v>
      </c>
      <c r="J20" s="10" t="str">
        <v>Second examiner: External</v>
      </c>
      <c r="K20" s="8" t="str">
        <v>12-08-2026</v>
      </c>
      <c r="L20" s="1" t="str">
        <v xml:space="preserve"> </v>
      </c>
      <c r="M20" s="11"/>
      <c r="N20" s="11"/>
      <c r="O20" s="11">
        <v>10</v>
      </c>
      <c r="P20" s="11" t="s">
        <v>26</v>
      </c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</row>
    <row r="21" spans="1:45" ht="30" customHeight="1" x14ac:dyDescent="0.25">
      <c r="A21" s="11"/>
      <c r="B21" s="8" t="str">
        <v>T340038402</v>
      </c>
      <c r="C21" s="1" t="str">
        <v>Control Engineering 2</v>
      </c>
      <c r="D21" s="8" t="str">
        <v>MC-COE2</v>
      </c>
      <c r="E21" s="3" t="str">
        <v>6,4</v>
      </c>
      <c r="F21" s="9" t="str">
        <v>03-06-2026</v>
      </c>
      <c r="G21" s="8" t="str">
        <v>Sønderborg</v>
      </c>
      <c r="H21" s="1" t="str">
        <v>Written examination</v>
      </c>
      <c r="I21" s="1" t="str">
        <v>Jerome Jouffroy, Phi Ngoc NGUYEN</v>
      </c>
      <c r="J21" s="10" t="str">
        <v>Second examiner: External</v>
      </c>
      <c r="K21" s="8" t="str">
        <v>18-08-2026</v>
      </c>
      <c r="L21" s="1" t="str">
        <v xml:space="preserve"> </v>
      </c>
      <c r="M21" s="11"/>
      <c r="N21" s="11"/>
      <c r="O21" s="11">
        <v>11</v>
      </c>
      <c r="P21" s="11" t="s">
        <v>27</v>
      </c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</row>
    <row r="22" spans="1:45" ht="30" customHeight="1" x14ac:dyDescent="0.25">
      <c r="A22" s="11"/>
      <c r="B22" s="8" t="str">
        <v>T340084402</v>
      </c>
      <c r="C22" s="1" t="str">
        <v>Embedded Systems 2</v>
      </c>
      <c r="D22" s="8" t="str">
        <v>MC-EMB2</v>
      </c>
      <c r="E22" s="3" t="str">
        <v>2,4</v>
      </c>
      <c r="F22" s="9" t="str">
        <v>03-06-2026</v>
      </c>
      <c r="G22" s="8" t="str">
        <v>Sønderborg</v>
      </c>
      <c r="H22" s="1" t="str">
        <v>Written examination</v>
      </c>
      <c r="I22" s="1" t="str">
        <v>Alin Marian Drimus</v>
      </c>
      <c r="J22" s="10" t="str">
        <v>Second examiner: Internal</v>
      </c>
      <c r="K22" s="8" t="str">
        <v>11-08-2026</v>
      </c>
      <c r="L22" s="1" t="str">
        <v xml:space="preserve"> </v>
      </c>
      <c r="M22" s="11"/>
      <c r="N22" s="11"/>
      <c r="O22" s="11">
        <v>12</v>
      </c>
      <c r="P22" s="11" t="s">
        <v>28</v>
      </c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</row>
    <row r="23" spans="1:45" ht="30" customHeight="1" x14ac:dyDescent="0.25">
      <c r="A23" s="11"/>
      <c r="B23" s="8" t="str">
        <v>T340039402</v>
      </c>
      <c r="C23" s="1" t="str">
        <v>Bachelor Project</v>
      </c>
      <c r="D23" s="8" t="str">
        <v>MC-BPRO</v>
      </c>
      <c r="E23" s="3" t="str">
        <v>6,7</v>
      </c>
      <c r="F23" s="9" t="str">
        <v>08-06-2026 - 24-06-2026</v>
      </c>
      <c r="G23" s="8" t="str">
        <v>Sønderborg</v>
      </c>
      <c r="H23" s="1" t="str">
        <v>Bachelor project with oral defence</v>
      </c>
      <c r="I23" s="1" t="str">
        <v>Vejleder/Supervisor</v>
      </c>
      <c r="J23" s="10" t="str">
        <v>Second examiner: External</v>
      </c>
      <c r="K23" s="8" t="str">
        <v/>
      </c>
      <c r="L23" s="1" t="str">
        <v xml:space="preserve"> </v>
      </c>
      <c r="M23" s="11"/>
      <c r="N23" s="11"/>
      <c r="O23" s="11">
        <v>13</v>
      </c>
      <c r="P23" s="11" t="s">
        <v>29</v>
      </c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 ht="30" customHeight="1" x14ac:dyDescent="0.25">
      <c r="A24" s="11"/>
      <c r="B24" s="8" t="str">
        <v>T340068402</v>
      </c>
      <c r="C24" s="1" t="str">
        <v>Introduction to Machine Learning</v>
      </c>
      <c r="D24" s="8" t="str">
        <v>MC-IML</v>
      </c>
      <c r="E24" s="3" t="str">
        <v>4,6</v>
      </c>
      <c r="F24" s="9" t="str">
        <v>08-06-2026</v>
      </c>
      <c r="G24" s="8" t="str">
        <v>Sønderborg</v>
      </c>
      <c r="H24" s="1" t="str">
        <v>Written examination</v>
      </c>
      <c r="I24" s="1" t="str">
        <v>Benaoumeur  Senouci, Mustapha Amine Sadi</v>
      </c>
      <c r="J24" s="10" t="str">
        <v>Second examiner: External</v>
      </c>
      <c r="K24" s="8" t="str">
        <v>14-08-2026</v>
      </c>
      <c r="L24" s="1" t="str">
        <v xml:space="preserve"> </v>
      </c>
      <c r="M24" s="11"/>
      <c r="N24" s="11"/>
      <c r="O24" s="11">
        <v>14</v>
      </c>
      <c r="P24" s="11" t="s">
        <v>30</v>
      </c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</row>
    <row r="25" spans="1:45" ht="30" customHeight="1" x14ac:dyDescent="0.25">
      <c r="A25" s="11"/>
      <c r="B25" s="8" t="str">
        <v>T370052402</v>
      </c>
      <c r="C25" s="1" t="str">
        <v>Electronics 2</v>
      </c>
      <c r="D25" s="8" t="str">
        <v>EE-ELTR2</v>
      </c>
      <c r="E25" s="3" t="str">
        <v>2</v>
      </c>
      <c r="F25" s="9" t="str">
        <v>09-06-2026</v>
      </c>
      <c r="G25" s="8" t="str">
        <v>Sønderborg</v>
      </c>
      <c r="H25" s="1" t="str">
        <v>Written examination</v>
      </c>
      <c r="I25" s="1" t="str">
        <v>Mohamed Kheir</v>
      </c>
      <c r="J25" s="10" t="str">
        <v>Second examiner: Internal</v>
      </c>
      <c r="K25" s="8" t="str">
        <v>13-08-2026</v>
      </c>
      <c r="L25" s="1" t="str">
        <v xml:space="preserve"> </v>
      </c>
      <c r="M25" s="11"/>
      <c r="N25" s="11"/>
      <c r="O25" s="11">
        <v>15</v>
      </c>
      <c r="P25" s="11" t="s">
        <v>31</v>
      </c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</row>
    <row r="26" spans="1:45" ht="30" customHeight="1" x14ac:dyDescent="0.25">
      <c r="A26" s="11"/>
      <c r="B26" s="8" t="str">
        <v>T370003402</v>
      </c>
      <c r="C26" s="1" t="str">
        <v xml:space="preserve">Power Electronics </v>
      </c>
      <c r="D26" s="8" t="str">
        <v>EE-POE</v>
      </c>
      <c r="E26" s="3" t="str">
        <v>4,6</v>
      </c>
      <c r="F26" s="9" t="str">
        <v>10-06-2026 - 12-06-2026</v>
      </c>
      <c r="G26" s="8" t="str">
        <v>Sønderborg</v>
      </c>
      <c r="H26" s="1" t="str">
        <v>Oral examination</v>
      </c>
      <c r="I26" s="1" t="str">
        <v>Mohammad Sadegh Golsorkhi</v>
      </c>
      <c r="J26" s="10" t="str">
        <v>Second examiner: External</v>
      </c>
      <c r="K26" s="8" t="str">
        <v>19-08-2026</v>
      </c>
      <c r="L26" s="1" t="str">
        <v xml:space="preserve"> </v>
      </c>
      <c r="M26" s="11"/>
      <c r="N26" s="11"/>
      <c r="O26" s="11">
        <v>16</v>
      </c>
      <c r="P26" s="11" t="s">
        <v>32</v>
      </c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</row>
    <row r="27" spans="1:45" ht="30" customHeight="1" x14ac:dyDescent="0.25">
      <c r="A27" s="11"/>
      <c r="B27" s="8" t="str">
        <v>T370058402</v>
      </c>
      <c r="C27" s="1" t="str">
        <v>Electronics Semester Project 4 C</v>
      </c>
      <c r="D27" s="8" t="str">
        <v>EE-SPRO4C</v>
      </c>
      <c r="E27" s="3" t="str">
        <v>4</v>
      </c>
      <c r="F27" s="9" t="str">
        <v>15-06-2026 - 16-06-2026</v>
      </c>
      <c r="G27" s="8" t="str">
        <v>Sønderborg</v>
      </c>
      <c r="H27" s="1" t="str">
        <v>Oral examination</v>
      </c>
      <c r="I27" s="1" t="str">
        <v>Mohammed Ali Khan, Navid Bayati</v>
      </c>
      <c r="J27" s="10" t="str">
        <v>Second examiner: External</v>
      </c>
      <c r="K27" s="8" t="str">
        <v>17-08-2026</v>
      </c>
      <c r="L27" s="1" t="str">
        <v xml:space="preserve"> </v>
      </c>
      <c r="M27" s="11"/>
      <c r="N27" s="11"/>
      <c r="O27" s="11">
        <v>17</v>
      </c>
      <c r="P27" s="11" t="s">
        <v>33</v>
      </c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</row>
    <row r="28" spans="1:45" ht="30" customHeight="1" x14ac:dyDescent="0.25">
      <c r="A28" s="11"/>
      <c r="B28" s="8" t="str">
        <v>T370039402</v>
      </c>
      <c r="C28" s="1" t="str">
        <v>Signal and Filters</v>
      </c>
      <c r="D28" s="8" t="str">
        <v>EE-ASF</v>
      </c>
      <c r="E28" s="3" t="str">
        <v>2</v>
      </c>
      <c r="F28" s="9" t="str">
        <v>15-06-2026 - 17-06-2026</v>
      </c>
      <c r="G28" s="8" t="str">
        <v>Sønderborg</v>
      </c>
      <c r="H28" s="1" t="str">
        <v>Oral examination</v>
      </c>
      <c r="I28" s="1" t="str">
        <v>Marco Antonio Gonzalez Angulo</v>
      </c>
      <c r="J28" s="10" t="str">
        <v>Second examiner: Internal</v>
      </c>
      <c r="K28" s="8" t="str">
        <v>25-08-2026</v>
      </c>
      <c r="L28" s="1" t="str">
        <v xml:space="preserve"> 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</row>
    <row r="29" spans="1:45" ht="30" customHeight="1" x14ac:dyDescent="0.25">
      <c r="A29" s="11"/>
      <c r="B29" s="8" t="str">
        <v>T340057402</v>
      </c>
      <c r="C29" s="1" t="str">
        <v>Optics for Engineers</v>
      </c>
      <c r="D29" s="8" t="str">
        <v>MC-OPE</v>
      </c>
      <c r="E29" s="3" t="str">
        <v>4,6</v>
      </c>
      <c r="F29" s="9" t="str">
        <v>18-06-2026</v>
      </c>
      <c r="G29" s="8" t="str">
        <v>Sønderborg</v>
      </c>
      <c r="H29" s="1" t="str">
        <v>Oral examination</v>
      </c>
      <c r="I29" s="1" t="str">
        <v>Jacek Fiutowski</v>
      </c>
      <c r="J29" s="10" t="str">
        <v>Second examiner: Internal</v>
      </c>
      <c r="K29" s="8" t="str">
        <v>25-08-2026</v>
      </c>
      <c r="L29" s="1" t="str">
        <v xml:space="preserve"> 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</row>
    <row r="30" spans="1:45" ht="30" customHeight="1" x14ac:dyDescent="0.25">
      <c r="A30" s="11"/>
      <c r="B30" s="8" t="str">
        <v>T370036402</v>
      </c>
      <c r="C30" s="1" t="str">
        <v>Cleanroom Microfabrication</v>
      </c>
      <c r="D30" s="8" t="str">
        <v>EE-CLM</v>
      </c>
      <c r="E30" s="3" t="str">
        <v>6,4</v>
      </c>
      <c r="F30" s="9" t="str">
        <v>19-06-2026</v>
      </c>
      <c r="G30" s="8" t="str">
        <v>Sønderborg</v>
      </c>
      <c r="H30" s="1" t="str">
        <v>Oral examination</v>
      </c>
      <c r="I30" s="1" t="str">
        <v>Jakob Kjelstrup-Hansen</v>
      </c>
      <c r="J30" s="10" t="str">
        <v>Second examiner: Internal</v>
      </c>
      <c r="K30" s="8" t="str">
        <v>12-08-2026</v>
      </c>
      <c r="L30" s="1" t="str">
        <v xml:space="preserve"> </v>
      </c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</row>
    <row r="31" spans="1:45" ht="30" customHeight="1" x14ac:dyDescent="0.25">
      <c r="A31" s="11"/>
      <c r="B31" s="8" t="str">
        <v>T340104402</v>
      </c>
      <c r="C31" s="1" t="str">
        <v>Acoustic and electromagnetic waves</v>
      </c>
      <c r="D31" s="8" t="str">
        <v>MC-AEW</v>
      </c>
      <c r="E31" s="3" t="str">
        <v>6</v>
      </c>
      <c r="F31" s="9" t="str">
        <v>22-06-2026 - 23-06-2026</v>
      </c>
      <c r="G31" s="8" t="str">
        <v>Sønderborg</v>
      </c>
      <c r="H31" s="1" t="str">
        <v>Oral examination</v>
      </c>
      <c r="I31" s="1" t="str">
        <v>Till Leissner</v>
      </c>
      <c r="J31" s="10" t="str">
        <v>Second examiner: Internal</v>
      </c>
      <c r="K31" s="8" t="str">
        <v>10-08-2026</v>
      </c>
      <c r="L31" s="1" t="str">
        <v xml:space="preserve"> </v>
      </c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</row>
    <row r="32" spans="1:45" ht="30" customHeight="1" x14ac:dyDescent="0.25">
      <c r="A32" s="11"/>
      <c r="B32" s="8" t="str">
        <v>T370083402</v>
      </c>
      <c r="C32" s="1" t="str">
        <v>Electronics Semester Project 2 C</v>
      </c>
      <c r="D32" s="8" t="str">
        <v>EE-SPRO2C</v>
      </c>
      <c r="E32" s="3" t="str">
        <v>2</v>
      </c>
      <c r="F32" s="9" t="str">
        <v>22-06-2026 - 24-06-2026</v>
      </c>
      <c r="G32" s="8" t="str">
        <v>Sønderborg</v>
      </c>
      <c r="H32" s="1" t="str">
        <v>Oral examination</v>
      </c>
      <c r="I32" s="1" t="str">
        <v>Bente Olsen, William Greenbank</v>
      </c>
      <c r="J32" s="10" t="str">
        <v>Second examiner: Internal</v>
      </c>
      <c r="K32" s="8" t="str">
        <v>18-08-2026</v>
      </c>
      <c r="L32" s="1" t="str">
        <v xml:space="preserve"> 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</row>
    <row r="33" spans="1:45" ht="30" customHeight="1" x14ac:dyDescent="0.25">
      <c r="A33" s="11"/>
      <c r="B33" s="8" t="str">
        <v>T370076402</v>
      </c>
      <c r="C33" s="1" t="str">
        <v>Power Systems 2</v>
      </c>
      <c r="D33" s="8" t="str">
        <v>EET-POW2</v>
      </c>
      <c r="E33" s="3" t="str">
        <v>4,6</v>
      </c>
      <c r="F33" s="9" t="str">
        <v>23-06-2026</v>
      </c>
      <c r="G33" s="8" t="str">
        <v>Sønderborg</v>
      </c>
      <c r="H33" s="1" t="str">
        <v>Oral examination</v>
      </c>
      <c r="I33" s="1" t="str">
        <v xml:space="preserve">Navid Bayati </v>
      </c>
      <c r="J33" s="10" t="str">
        <v>Second examiner: Internal</v>
      </c>
      <c r="K33" s="8" t="str">
        <v>21-08-2026</v>
      </c>
      <c r="L33" s="1" t="str">
        <v xml:space="preserve"> </v>
      </c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</row>
    <row r="34" spans="1:45" ht="30" customHeight="1" x14ac:dyDescent="0.25">
      <c r="A34" s="11"/>
      <c r="B34" s="8" t="str">
        <v>T370053402</v>
      </c>
      <c r="C34" s="1" t="str">
        <v>Digital Design and Signal Processing</v>
      </c>
      <c r="D34" s="8" t="str">
        <v>EE-DDS</v>
      </c>
      <c r="E34" s="3" t="str">
        <v>4,6</v>
      </c>
      <c r="F34" s="9" t="str">
        <v>24-06-2026 - 26-06-2026</v>
      </c>
      <c r="G34" s="8" t="str">
        <v>Sønderborg</v>
      </c>
      <c r="H34" s="1" t="str">
        <v>Oral examination</v>
      </c>
      <c r="I34" s="1" t="str">
        <v>Mohammed Ali Khan</v>
      </c>
      <c r="J34" s="10" t="str">
        <v>Second examiner: External</v>
      </c>
      <c r="K34" s="8" t="str">
        <v>26-08-2026</v>
      </c>
      <c r="L34" s="1" t="str">
        <v xml:space="preserve"> </v>
      </c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</row>
    <row r="35" spans="1:45" ht="30" customHeight="1" x14ac:dyDescent="0.25">
      <c r="A35" s="11"/>
      <c r="B35" s="8" t="str">
        <v/>
      </c>
      <c r="C35" s="1" t="str">
        <v/>
      </c>
      <c r="D35" s="8" t="str">
        <v/>
      </c>
      <c r="E35" s="3" t="str">
        <v/>
      </c>
      <c r="F35" s="9" t="str">
        <v/>
      </c>
      <c r="G35" s="8" t="str">
        <v/>
      </c>
      <c r="H35" s="1" t="str">
        <v/>
      </c>
      <c r="I35" s="1" t="str">
        <v/>
      </c>
      <c r="J35" s="10" t="str">
        <v/>
      </c>
      <c r="K35" s="8" t="str">
        <v/>
      </c>
      <c r="L35" s="1" t="str">
        <v xml:space="preserve"> </v>
      </c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</row>
    <row r="36" spans="1:45" ht="30" customHeight="1" x14ac:dyDescent="0.25">
      <c r="A36" s="11"/>
      <c r="B36" s="8"/>
      <c r="C36" s="1"/>
      <c r="D36" s="8"/>
      <c r="E36" s="3"/>
      <c r="F36" s="9"/>
      <c r="G36" s="8"/>
      <c r="H36" s="1"/>
      <c r="I36" s="1"/>
      <c r="J36" s="10"/>
      <c r="K36" s="8"/>
      <c r="L36" s="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</row>
    <row r="37" spans="1:45" ht="30" customHeight="1" x14ac:dyDescent="0.25">
      <c r="A37" s="11"/>
      <c r="B37" s="8"/>
      <c r="C37" s="1"/>
      <c r="D37" s="8"/>
      <c r="E37" s="3"/>
      <c r="F37" s="9"/>
      <c r="G37" s="8"/>
      <c r="H37" s="1"/>
      <c r="I37" s="1"/>
      <c r="J37" s="10"/>
      <c r="K37" s="8"/>
      <c r="L37" s="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</row>
    <row r="38" spans="1:45" ht="30" customHeight="1" x14ac:dyDescent="0.25">
      <c r="A38" s="11"/>
      <c r="B38" s="8"/>
      <c r="C38" s="1"/>
      <c r="D38" s="8"/>
      <c r="E38" s="3"/>
      <c r="F38" s="9"/>
      <c r="G38" s="8"/>
      <c r="H38" s="1"/>
      <c r="I38" s="1"/>
      <c r="J38" s="10"/>
      <c r="K38" s="8"/>
      <c r="L38" s="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</row>
    <row r="39" spans="1:45" ht="30" customHeight="1" x14ac:dyDescent="0.25">
      <c r="A39" s="11"/>
      <c r="B39" s="8"/>
      <c r="C39" s="1"/>
      <c r="D39" s="8"/>
      <c r="E39" s="3"/>
      <c r="F39" s="9"/>
      <c r="G39" s="8"/>
      <c r="H39" s="1"/>
      <c r="I39" s="1"/>
      <c r="J39" s="10"/>
      <c r="K39" s="8"/>
      <c r="L39" s="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</row>
    <row r="40" spans="1:45" ht="30" customHeight="1" x14ac:dyDescent="0.25">
      <c r="A40" s="11"/>
      <c r="B40" s="8"/>
      <c r="C40" s="1"/>
      <c r="D40" s="8"/>
      <c r="E40" s="3"/>
      <c r="F40" s="9"/>
      <c r="G40" s="8"/>
      <c r="H40" s="1"/>
      <c r="I40" s="1"/>
      <c r="J40" s="10"/>
      <c r="K40" s="8"/>
      <c r="L40" s="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</row>
    <row r="41" spans="1:45" ht="30" customHeight="1" x14ac:dyDescent="0.25">
      <c r="A41" s="11"/>
      <c r="B41" s="8"/>
      <c r="C41" s="1"/>
      <c r="D41" s="8"/>
      <c r="E41" s="3"/>
      <c r="F41" s="9"/>
      <c r="G41" s="8"/>
      <c r="H41" s="1"/>
      <c r="I41" s="1"/>
      <c r="J41" s="10"/>
      <c r="K41" s="8"/>
      <c r="L41" s="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</row>
    <row r="42" spans="1:45" ht="30" customHeight="1" x14ac:dyDescent="0.25">
      <c r="A42" s="11"/>
      <c r="B42" s="8"/>
      <c r="C42" s="1"/>
      <c r="D42" s="8"/>
      <c r="E42" s="3"/>
      <c r="F42" s="9"/>
      <c r="G42" s="8"/>
      <c r="H42" s="1"/>
      <c r="I42" s="1"/>
      <c r="J42" s="10"/>
      <c r="K42" s="8"/>
      <c r="L42" s="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</row>
    <row r="43" spans="1:45" ht="30" customHeight="1" x14ac:dyDescent="0.25">
      <c r="A43" s="11"/>
      <c r="B43" s="8"/>
      <c r="C43" s="1"/>
      <c r="D43" s="8"/>
      <c r="E43" s="3"/>
      <c r="F43" s="9"/>
      <c r="G43" s="8"/>
      <c r="H43" s="1"/>
      <c r="I43" s="1"/>
      <c r="J43" s="10"/>
      <c r="K43" s="8"/>
      <c r="L43" s="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</row>
    <row r="44" spans="1:45" ht="30" customHeight="1" x14ac:dyDescent="0.25">
      <c r="A44" s="11"/>
      <c r="B44" s="8"/>
      <c r="C44" s="1"/>
      <c r="D44" s="8"/>
      <c r="E44" s="3"/>
      <c r="F44" s="9"/>
      <c r="G44" s="8"/>
      <c r="H44" s="1"/>
      <c r="I44" s="1"/>
      <c r="J44" s="10"/>
      <c r="K44" s="8"/>
      <c r="L44" s="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</row>
    <row r="45" spans="1:45" ht="30" customHeight="1" x14ac:dyDescent="0.25">
      <c r="A45" s="11"/>
      <c r="B45" s="8"/>
      <c r="C45" s="1"/>
      <c r="D45" s="8"/>
      <c r="E45" s="3"/>
      <c r="F45" s="9"/>
      <c r="G45" s="8"/>
      <c r="H45" s="1"/>
      <c r="I45" s="1"/>
      <c r="J45" s="10"/>
      <c r="K45" s="8"/>
      <c r="L45" s="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</row>
    <row r="46" spans="1:45" ht="30" customHeight="1" x14ac:dyDescent="0.25">
      <c r="A46" s="11"/>
      <c r="B46" s="8"/>
      <c r="C46" s="1"/>
      <c r="D46" s="8"/>
      <c r="E46" s="3"/>
      <c r="F46" s="9"/>
      <c r="G46" s="8"/>
      <c r="H46" s="1"/>
      <c r="I46" s="1"/>
      <c r="J46" s="10"/>
      <c r="K46" s="8"/>
      <c r="L46" s="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</row>
    <row r="47" spans="1:45" ht="30" customHeight="1" x14ac:dyDescent="0.25">
      <c r="A47" s="11"/>
      <c r="B47" s="8"/>
      <c r="C47" s="1"/>
      <c r="D47" s="8"/>
      <c r="E47" s="3"/>
      <c r="F47" s="9"/>
      <c r="G47" s="8"/>
      <c r="H47" s="1"/>
      <c r="I47" s="1"/>
      <c r="J47" s="10"/>
      <c r="K47" s="8"/>
      <c r="L47" s="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</row>
    <row r="48" spans="1:45" ht="30" customHeight="1" x14ac:dyDescent="0.25">
      <c r="A48" s="11"/>
      <c r="B48" s="8"/>
      <c r="C48" s="1"/>
      <c r="D48" s="8"/>
      <c r="E48" s="3"/>
      <c r="F48" s="9"/>
      <c r="G48" s="8"/>
      <c r="H48" s="1"/>
      <c r="I48" s="1"/>
      <c r="J48" s="10"/>
      <c r="K48" s="8"/>
      <c r="L48" s="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</row>
    <row r="49" spans="1:45" ht="30" customHeight="1" x14ac:dyDescent="0.25">
      <c r="A49" s="11"/>
      <c r="B49" s="8"/>
      <c r="C49" s="1"/>
      <c r="D49" s="8"/>
      <c r="E49" s="3"/>
      <c r="F49" s="9"/>
      <c r="G49" s="8"/>
      <c r="H49" s="1"/>
      <c r="I49" s="1"/>
      <c r="J49" s="10"/>
      <c r="K49" s="8"/>
      <c r="L49" s="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</row>
    <row r="50" spans="1:45" ht="30" customHeight="1" x14ac:dyDescent="0.25">
      <c r="A50" s="11"/>
      <c r="B50" s="8"/>
      <c r="C50" s="1"/>
      <c r="D50" s="8"/>
      <c r="E50" s="3"/>
      <c r="F50" s="9"/>
      <c r="G50" s="8"/>
      <c r="H50" s="1"/>
      <c r="I50" s="1"/>
      <c r="J50" s="10"/>
      <c r="K50" s="8"/>
      <c r="L50" s="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</row>
    <row r="51" spans="1:45" ht="30" customHeight="1" x14ac:dyDescent="0.25">
      <c r="A51" s="11"/>
      <c r="B51" s="8"/>
      <c r="C51" s="1"/>
      <c r="D51" s="8"/>
      <c r="E51" s="3"/>
      <c r="F51" s="9"/>
      <c r="G51" s="8"/>
      <c r="H51" s="1"/>
      <c r="I51" s="1"/>
      <c r="J51" s="10"/>
      <c r="K51" s="8"/>
      <c r="L51" s="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</row>
    <row r="52" spans="1:45" ht="30" customHeight="1" x14ac:dyDescent="0.25">
      <c r="A52" s="11"/>
      <c r="B52" s="8"/>
      <c r="C52" s="1"/>
      <c r="D52" s="8"/>
      <c r="E52" s="3"/>
      <c r="F52" s="9"/>
      <c r="G52" s="8"/>
      <c r="H52" s="1"/>
      <c r="I52" s="1"/>
      <c r="J52" s="10"/>
      <c r="K52" s="8"/>
      <c r="L52" s="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</row>
    <row r="53" spans="1:45" ht="30" customHeight="1" x14ac:dyDescent="0.25">
      <c r="A53" s="11"/>
      <c r="B53" s="8"/>
      <c r="C53" s="1"/>
      <c r="D53" s="8"/>
      <c r="E53" s="3"/>
      <c r="F53" s="9"/>
      <c r="G53" s="8"/>
      <c r="H53" s="1"/>
      <c r="I53" s="1"/>
      <c r="J53" s="10"/>
      <c r="K53" s="8"/>
      <c r="L53" s="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</row>
    <row r="54" spans="1:45" ht="30" customHeight="1" x14ac:dyDescent="0.25">
      <c r="A54" s="11"/>
      <c r="B54" s="8"/>
      <c r="C54" s="1"/>
      <c r="D54" s="8"/>
      <c r="E54" s="3"/>
      <c r="F54" s="9"/>
      <c r="G54" s="8"/>
      <c r="H54" s="1"/>
      <c r="I54" s="1"/>
      <c r="J54" s="10"/>
      <c r="K54" s="8"/>
      <c r="L54" s="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</row>
    <row r="55" spans="1:45" ht="30" customHeight="1" x14ac:dyDescent="0.25">
      <c r="A55" s="11"/>
      <c r="B55" s="8"/>
      <c r="C55" s="1"/>
      <c r="D55" s="8"/>
      <c r="E55" s="3"/>
      <c r="F55" s="9"/>
      <c r="G55" s="8"/>
      <c r="H55" s="1"/>
      <c r="I55" s="1"/>
      <c r="J55" s="10"/>
      <c r="K55" s="8"/>
      <c r="L55" s="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</row>
    <row r="56" spans="1:45" ht="30" customHeight="1" x14ac:dyDescent="0.25">
      <c r="A56" s="11"/>
      <c r="B56" s="8"/>
      <c r="C56" s="1"/>
      <c r="D56" s="8"/>
      <c r="E56" s="3"/>
      <c r="F56" s="9"/>
      <c r="G56" s="8"/>
      <c r="H56" s="1"/>
      <c r="I56" s="1"/>
      <c r="J56" s="10"/>
      <c r="K56" s="8"/>
      <c r="L56" s="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</row>
    <row r="57" spans="1:45" ht="30" customHeight="1" x14ac:dyDescent="0.25">
      <c r="A57" s="11"/>
      <c r="B57" s="8"/>
      <c r="C57" s="1"/>
      <c r="D57" s="8"/>
      <c r="E57" s="3"/>
      <c r="F57" s="9"/>
      <c r="G57" s="8"/>
      <c r="H57" s="1"/>
      <c r="I57" s="1"/>
      <c r="J57" s="10"/>
      <c r="K57" s="8"/>
      <c r="L57" s="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</row>
    <row r="58" spans="1:45" ht="30" customHeight="1" x14ac:dyDescent="0.25">
      <c r="A58" s="11"/>
      <c r="B58" s="8"/>
      <c r="C58" s="1"/>
      <c r="D58" s="8"/>
      <c r="E58" s="3"/>
      <c r="F58" s="9"/>
      <c r="G58" s="8"/>
      <c r="H58" s="1"/>
      <c r="I58" s="1"/>
      <c r="J58" s="10"/>
      <c r="K58" s="8"/>
      <c r="L58" s="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</row>
    <row r="59" spans="1:45" ht="30" customHeight="1" x14ac:dyDescent="0.25">
      <c r="A59" s="11"/>
      <c r="B59" s="8"/>
      <c r="C59" s="1"/>
      <c r="D59" s="8"/>
      <c r="E59" s="3"/>
      <c r="F59" s="9"/>
      <c r="G59" s="8"/>
      <c r="H59" s="1"/>
      <c r="I59" s="1"/>
      <c r="J59" s="10"/>
      <c r="K59" s="8"/>
      <c r="L59" s="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</row>
    <row r="60" spans="1:45" ht="30" customHeight="1" x14ac:dyDescent="0.25">
      <c r="A60" s="11"/>
      <c r="B60" s="8"/>
      <c r="C60" s="1"/>
      <c r="D60" s="8"/>
      <c r="E60" s="3"/>
      <c r="F60" s="9"/>
      <c r="G60" s="8"/>
      <c r="H60" s="1"/>
      <c r="I60" s="1"/>
      <c r="J60" s="10"/>
      <c r="K60" s="8"/>
      <c r="L60" s="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</row>
    <row r="61" spans="1:45" ht="30" customHeight="1" x14ac:dyDescent="0.25">
      <c r="A61" s="11"/>
      <c r="B61" s="8"/>
      <c r="C61" s="1"/>
      <c r="D61" s="8"/>
      <c r="E61" s="3"/>
      <c r="F61" s="9"/>
      <c r="G61" s="8"/>
      <c r="H61" s="1"/>
      <c r="I61" s="1"/>
      <c r="J61" s="10"/>
      <c r="K61" s="8"/>
      <c r="L61" s="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</row>
    <row r="62" spans="1:45" ht="30" customHeight="1" x14ac:dyDescent="0.25">
      <c r="A62" s="11"/>
      <c r="B62" s="8"/>
      <c r="C62" s="1"/>
      <c r="D62" s="8"/>
      <c r="E62" s="3"/>
      <c r="F62" s="9"/>
      <c r="G62" s="8"/>
      <c r="H62" s="1"/>
      <c r="I62" s="1"/>
      <c r="J62" s="10"/>
      <c r="K62" s="8"/>
      <c r="L62" s="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</row>
    <row r="63" spans="1:45" ht="30" customHeight="1" x14ac:dyDescent="0.25">
      <c r="A63" s="11"/>
      <c r="B63" s="8"/>
      <c r="C63" s="1"/>
      <c r="D63" s="8"/>
      <c r="E63" s="3"/>
      <c r="F63" s="9"/>
      <c r="G63" s="8"/>
      <c r="H63" s="1"/>
      <c r="I63" s="1"/>
      <c r="J63" s="10"/>
      <c r="K63" s="8"/>
      <c r="L63" s="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</row>
    <row r="64" spans="1:45" ht="30" customHeight="1" x14ac:dyDescent="0.25">
      <c r="A64" s="11"/>
      <c r="B64" s="8"/>
      <c r="C64" s="1"/>
      <c r="D64" s="8"/>
      <c r="E64" s="3"/>
      <c r="F64" s="9"/>
      <c r="G64" s="8"/>
      <c r="H64" s="1"/>
      <c r="I64" s="1"/>
      <c r="J64" s="10"/>
      <c r="K64" s="8"/>
      <c r="L64" s="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</row>
    <row r="65" spans="1:45" ht="30" customHeight="1" x14ac:dyDescent="0.25">
      <c r="A65" s="11"/>
      <c r="B65" s="8"/>
      <c r="C65" s="1"/>
      <c r="D65" s="8"/>
      <c r="E65" s="3"/>
      <c r="F65" s="9"/>
      <c r="G65" s="8"/>
      <c r="H65" s="1"/>
      <c r="I65" s="1"/>
      <c r="J65" s="10"/>
      <c r="K65" s="8"/>
      <c r="L65" s="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</row>
    <row r="66" spans="1:45" ht="30" customHeight="1" x14ac:dyDescent="0.25">
      <c r="A66" s="11"/>
      <c r="B66" s="8"/>
      <c r="C66" s="1"/>
      <c r="D66" s="8"/>
      <c r="E66" s="3"/>
      <c r="F66" s="9"/>
      <c r="G66" s="8"/>
      <c r="H66" s="1"/>
      <c r="I66" s="1"/>
      <c r="J66" s="10"/>
      <c r="K66" s="8"/>
      <c r="L66" s="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</row>
    <row r="67" spans="1:45" ht="30" customHeight="1" x14ac:dyDescent="0.25">
      <c r="A67" s="11"/>
      <c r="B67" s="8"/>
      <c r="C67" s="1"/>
      <c r="D67" s="8"/>
      <c r="E67" s="3"/>
      <c r="F67" s="9"/>
      <c r="G67" s="8"/>
      <c r="H67" s="1"/>
      <c r="I67" s="1"/>
      <c r="J67" s="10"/>
      <c r="K67" s="8"/>
      <c r="L67" s="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</row>
    <row r="68" spans="1:45" ht="30" customHeight="1" x14ac:dyDescent="0.25">
      <c r="A68" s="11"/>
      <c r="B68" s="8"/>
      <c r="C68" s="1"/>
      <c r="D68" s="8"/>
      <c r="E68" s="3"/>
      <c r="F68" s="9"/>
      <c r="G68" s="8"/>
      <c r="H68" s="1"/>
      <c r="I68" s="1"/>
      <c r="J68" s="10"/>
      <c r="K68" s="8"/>
      <c r="L68" s="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</row>
    <row r="69" spans="1:45" ht="30" customHeight="1" x14ac:dyDescent="0.25">
      <c r="A69" s="11"/>
      <c r="B69" s="8"/>
      <c r="C69" s="1"/>
      <c r="D69" s="8"/>
      <c r="E69" s="3"/>
      <c r="F69" s="9"/>
      <c r="G69" s="8"/>
      <c r="H69" s="1"/>
      <c r="I69" s="1"/>
      <c r="J69" s="10"/>
      <c r="K69" s="8"/>
      <c r="L69" s="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</row>
    <row r="70" spans="1:45" ht="30" customHeight="1" x14ac:dyDescent="0.25">
      <c r="A70" s="11"/>
      <c r="B70" s="8"/>
      <c r="C70" s="1"/>
      <c r="D70" s="8"/>
      <c r="E70" s="3"/>
      <c r="F70" s="9"/>
      <c r="G70" s="8"/>
      <c r="H70" s="1"/>
      <c r="I70" s="1"/>
      <c r="J70" s="10"/>
      <c r="K70" s="8"/>
      <c r="L70" s="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</row>
    <row r="71" spans="1:45" ht="30" customHeight="1" x14ac:dyDescent="0.25">
      <c r="A71" s="11"/>
      <c r="B71" s="8"/>
      <c r="C71" s="1"/>
      <c r="D71" s="8"/>
      <c r="E71" s="3"/>
      <c r="F71" s="9"/>
      <c r="G71" s="8"/>
      <c r="H71" s="1"/>
      <c r="I71" s="1"/>
      <c r="J71" s="10"/>
      <c r="K71" s="8"/>
      <c r="L71" s="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</row>
    <row r="72" spans="1:45" ht="30" customHeight="1" x14ac:dyDescent="0.25">
      <c r="A72" s="11"/>
      <c r="B72" s="8"/>
      <c r="C72" s="1"/>
      <c r="D72" s="8"/>
      <c r="E72" s="3"/>
      <c r="F72" s="9"/>
      <c r="G72" s="8"/>
      <c r="H72" s="1"/>
      <c r="I72" s="1"/>
      <c r="J72" s="10"/>
      <c r="K72" s="8"/>
      <c r="L72" s="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</row>
    <row r="73" spans="1:45" ht="30" customHeight="1" x14ac:dyDescent="0.25">
      <c r="A73" s="11"/>
      <c r="B73" s="8"/>
      <c r="C73" s="1"/>
      <c r="D73" s="8"/>
      <c r="E73" s="3"/>
      <c r="F73" s="9"/>
      <c r="G73" s="8"/>
      <c r="H73" s="1"/>
      <c r="I73" s="1"/>
      <c r="J73" s="10"/>
      <c r="K73" s="8"/>
      <c r="L73" s="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</row>
    <row r="74" spans="1:45" ht="30" customHeight="1" x14ac:dyDescent="0.25">
      <c r="A74" s="11"/>
      <c r="B74" s="8"/>
      <c r="C74" s="1"/>
      <c r="D74" s="8"/>
      <c r="E74" s="3"/>
      <c r="F74" s="9"/>
      <c r="G74" s="8"/>
      <c r="H74" s="1"/>
      <c r="I74" s="1"/>
      <c r="J74" s="10"/>
      <c r="K74" s="8"/>
      <c r="L74" s="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</row>
    <row r="75" spans="1:45" ht="30" customHeight="1" x14ac:dyDescent="0.25">
      <c r="A75" s="11"/>
      <c r="B75" s="8"/>
      <c r="C75" s="1"/>
      <c r="D75" s="8"/>
      <c r="E75" s="3"/>
      <c r="F75" s="9"/>
      <c r="G75" s="8"/>
      <c r="H75" s="1"/>
      <c r="I75" s="1"/>
      <c r="J75" s="10"/>
      <c r="K75" s="8"/>
      <c r="L75" s="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</row>
    <row r="76" spans="1:45" ht="30" customHeight="1" x14ac:dyDescent="0.25">
      <c r="A76" s="11"/>
      <c r="B76" s="8"/>
      <c r="C76" s="1"/>
      <c r="D76" s="8"/>
      <c r="E76" s="3"/>
      <c r="F76" s="9"/>
      <c r="G76" s="8"/>
      <c r="H76" s="1"/>
      <c r="I76" s="1"/>
      <c r="J76" s="10"/>
      <c r="K76" s="8"/>
      <c r="L76" s="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</row>
    <row r="77" spans="1:45" ht="30" customHeight="1" x14ac:dyDescent="0.25">
      <c r="A77" s="11"/>
      <c r="B77" s="8"/>
      <c r="C77" s="1"/>
      <c r="D77" s="8"/>
      <c r="E77" s="3"/>
      <c r="F77" s="9"/>
      <c r="G77" s="8"/>
      <c r="H77" s="1"/>
      <c r="I77" s="1"/>
      <c r="J77" s="10"/>
      <c r="K77" s="8"/>
      <c r="L77" s="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</row>
    <row r="78" spans="1:45" ht="30" customHeight="1" x14ac:dyDescent="0.25">
      <c r="A78" s="11"/>
      <c r="B78" s="8"/>
      <c r="C78" s="1"/>
      <c r="D78" s="8"/>
      <c r="E78" s="3"/>
      <c r="F78" s="9"/>
      <c r="G78" s="8"/>
      <c r="H78" s="1"/>
      <c r="I78" s="1"/>
      <c r="J78" s="10"/>
      <c r="K78" s="8"/>
      <c r="L78" s="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</row>
    <row r="79" spans="1:45" ht="30" customHeight="1" x14ac:dyDescent="0.25">
      <c r="A79" s="11"/>
      <c r="B79" s="8"/>
      <c r="C79" s="1"/>
      <c r="D79" s="8"/>
      <c r="E79" s="3"/>
      <c r="F79" s="9"/>
      <c r="G79" s="8"/>
      <c r="H79" s="1"/>
      <c r="I79" s="1"/>
      <c r="J79" s="10"/>
      <c r="K79" s="8"/>
      <c r="L79" s="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</row>
    <row r="80" spans="1:45" ht="30" customHeight="1" x14ac:dyDescent="0.25">
      <c r="A80" s="11"/>
      <c r="B80" s="8"/>
      <c r="C80" s="1"/>
      <c r="D80" s="8"/>
      <c r="E80" s="3"/>
      <c r="F80" s="9"/>
      <c r="G80" s="8"/>
      <c r="H80" s="1"/>
      <c r="I80" s="1"/>
      <c r="J80" s="10"/>
      <c r="K80" s="8"/>
      <c r="L80" s="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</row>
    <row r="81" spans="1:45" ht="30" customHeight="1" x14ac:dyDescent="0.25">
      <c r="A81" s="11"/>
      <c r="B81" s="8"/>
      <c r="C81" s="1"/>
      <c r="D81" s="8"/>
      <c r="E81" s="3"/>
      <c r="F81" s="9"/>
      <c r="G81" s="8"/>
      <c r="H81" s="1"/>
      <c r="I81" s="1"/>
      <c r="J81" s="10"/>
      <c r="K81" s="8"/>
      <c r="L81" s="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</row>
    <row r="82" spans="1:45" ht="30" customHeight="1" x14ac:dyDescent="0.25">
      <c r="A82" s="11"/>
      <c r="B82" s="8"/>
      <c r="C82" s="1"/>
      <c r="D82" s="8"/>
      <c r="E82" s="3"/>
      <c r="F82" s="9"/>
      <c r="G82" s="8"/>
      <c r="H82" s="1"/>
      <c r="I82" s="1"/>
      <c r="J82" s="10"/>
      <c r="K82" s="8"/>
      <c r="L82" s="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</row>
    <row r="83" spans="1:45" ht="30" customHeight="1" x14ac:dyDescent="0.25">
      <c r="A83" s="11"/>
      <c r="B83" s="8"/>
      <c r="C83" s="1"/>
      <c r="D83" s="8"/>
      <c r="E83" s="3"/>
      <c r="F83" s="9"/>
      <c r="G83" s="8"/>
      <c r="H83" s="1"/>
      <c r="I83" s="1"/>
      <c r="J83" s="10"/>
      <c r="K83" s="8"/>
      <c r="L83" s="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</row>
    <row r="84" spans="1:45" ht="30" customHeight="1" x14ac:dyDescent="0.25">
      <c r="A84" s="11"/>
      <c r="B84" s="8"/>
      <c r="C84" s="1"/>
      <c r="D84" s="8"/>
      <c r="E84" s="3"/>
      <c r="F84" s="9"/>
      <c r="G84" s="8"/>
      <c r="H84" s="1"/>
      <c r="I84" s="1"/>
      <c r="J84" s="10"/>
      <c r="K84" s="8"/>
      <c r="L84" s="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</row>
    <row r="85" spans="1:45" ht="30" customHeight="1" x14ac:dyDescent="0.25">
      <c r="A85" s="11"/>
      <c r="B85" s="8"/>
      <c r="C85" s="1"/>
      <c r="D85" s="8"/>
      <c r="E85" s="3"/>
      <c r="F85" s="9"/>
      <c r="G85" s="8"/>
      <c r="H85" s="1"/>
      <c r="I85" s="1"/>
      <c r="J85" s="10"/>
      <c r="K85" s="8"/>
      <c r="L85" s="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</row>
    <row r="86" spans="1:45" ht="30" customHeight="1" x14ac:dyDescent="0.25">
      <c r="A86" s="11"/>
      <c r="B86" s="8"/>
      <c r="C86" s="1"/>
      <c r="D86" s="8"/>
      <c r="E86" s="3"/>
      <c r="F86" s="9"/>
      <c r="G86" s="8"/>
      <c r="H86" s="1"/>
      <c r="I86" s="1"/>
      <c r="J86" s="10"/>
      <c r="K86" s="8"/>
      <c r="L86" s="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</row>
    <row r="87" spans="1:45" ht="30" customHeight="1" x14ac:dyDescent="0.25">
      <c r="A87" s="11"/>
      <c r="B87" s="8"/>
      <c r="C87" s="1"/>
      <c r="D87" s="8"/>
      <c r="E87" s="3"/>
      <c r="F87" s="9"/>
      <c r="G87" s="8"/>
      <c r="H87" s="1"/>
      <c r="I87" s="1"/>
      <c r="J87" s="10"/>
      <c r="K87" s="8"/>
      <c r="L87" s="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</row>
    <row r="88" spans="1:45" ht="30" customHeight="1" x14ac:dyDescent="0.25">
      <c r="A88" s="11"/>
      <c r="B88" s="8"/>
      <c r="C88" s="1"/>
      <c r="D88" s="8"/>
      <c r="E88" s="3"/>
      <c r="F88" s="9"/>
      <c r="G88" s="8"/>
      <c r="H88" s="1"/>
      <c r="I88" s="1"/>
      <c r="J88" s="10"/>
      <c r="K88" s="8"/>
      <c r="L88" s="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</row>
    <row r="89" spans="1:45" ht="30" customHeight="1" x14ac:dyDescent="0.25">
      <c r="A89" s="11"/>
      <c r="B89" s="8"/>
      <c r="C89" s="1"/>
      <c r="D89" s="8"/>
      <c r="E89" s="3"/>
      <c r="F89" s="9"/>
      <c r="G89" s="8"/>
      <c r="H89" s="1"/>
      <c r="I89" s="1"/>
      <c r="J89" s="10"/>
      <c r="K89" s="8"/>
      <c r="L89" s="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</row>
    <row r="90" spans="1:45" ht="30" customHeight="1" x14ac:dyDescent="0.25">
      <c r="A90" s="11"/>
      <c r="B90" s="8"/>
      <c r="C90" s="1"/>
      <c r="D90" s="8"/>
      <c r="E90" s="3"/>
      <c r="F90" s="9"/>
      <c r="G90" s="8"/>
      <c r="H90" s="1"/>
      <c r="I90" s="1"/>
      <c r="J90" s="10"/>
      <c r="K90" s="8"/>
      <c r="L90" s="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</row>
    <row r="91" spans="1:45" ht="30" customHeight="1" x14ac:dyDescent="0.25">
      <c r="A91" s="11"/>
      <c r="B91" s="8"/>
      <c r="C91" s="1"/>
      <c r="D91" s="8"/>
      <c r="E91" s="3"/>
      <c r="F91" s="9"/>
      <c r="G91" s="8"/>
      <c r="H91" s="1"/>
      <c r="I91" s="1"/>
      <c r="J91" s="10"/>
      <c r="K91" s="8"/>
      <c r="L91" s="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</row>
    <row r="92" spans="1:45" ht="30" customHeight="1" x14ac:dyDescent="0.25">
      <c r="A92" s="11"/>
      <c r="B92" s="8"/>
      <c r="C92" s="1"/>
      <c r="D92" s="8"/>
      <c r="E92" s="3"/>
      <c r="F92" s="9"/>
      <c r="G92" s="8"/>
      <c r="H92" s="1"/>
      <c r="I92" s="1"/>
      <c r="J92" s="10"/>
      <c r="K92" s="8"/>
      <c r="L92" s="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</row>
    <row r="93" spans="1:45" ht="30" customHeight="1" x14ac:dyDescent="0.25">
      <c r="A93" s="11"/>
      <c r="B93" s="8"/>
      <c r="C93" s="1"/>
      <c r="D93" s="8"/>
      <c r="E93" s="3"/>
      <c r="F93" s="9"/>
      <c r="G93" s="8"/>
      <c r="H93" s="1"/>
      <c r="I93" s="1"/>
      <c r="J93" s="10"/>
      <c r="K93" s="8"/>
      <c r="L93" s="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</row>
    <row r="94" spans="1:45" ht="30" customHeight="1" x14ac:dyDescent="0.25">
      <c r="A94" s="11"/>
      <c r="B94" s="8"/>
      <c r="C94" s="1"/>
      <c r="D94" s="8"/>
      <c r="E94" s="3"/>
      <c r="F94" s="9"/>
      <c r="G94" s="8"/>
      <c r="H94" s="1"/>
      <c r="I94" s="1"/>
      <c r="J94" s="10"/>
      <c r="K94" s="8"/>
      <c r="L94" s="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</row>
    <row r="95" spans="1:45" ht="30" customHeight="1" x14ac:dyDescent="0.25">
      <c r="A95" s="11"/>
      <c r="B95" s="8"/>
      <c r="C95" s="1"/>
      <c r="D95" s="8"/>
      <c r="E95" s="3"/>
      <c r="F95" s="9"/>
      <c r="G95" s="8"/>
      <c r="H95" s="1"/>
      <c r="I95" s="1"/>
      <c r="J95" s="10"/>
      <c r="K95" s="8"/>
      <c r="L95" s="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</row>
    <row r="96" spans="1:45" ht="30" customHeight="1" x14ac:dyDescent="0.25">
      <c r="A96" s="11"/>
      <c r="B96" s="8"/>
      <c r="C96" s="1"/>
      <c r="D96" s="8"/>
      <c r="E96" s="3"/>
      <c r="F96" s="9"/>
      <c r="G96" s="8"/>
      <c r="H96" s="1"/>
      <c r="I96" s="1"/>
      <c r="J96" s="10"/>
      <c r="K96" s="8"/>
      <c r="L96" s="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</row>
    <row r="97" spans="1:45" ht="30" customHeight="1" x14ac:dyDescent="0.25">
      <c r="A97" s="11"/>
      <c r="B97" s="8"/>
      <c r="C97" s="1"/>
      <c r="D97" s="8"/>
      <c r="E97" s="3"/>
      <c r="F97" s="9"/>
      <c r="G97" s="8"/>
      <c r="H97" s="1"/>
      <c r="I97" s="1"/>
      <c r="J97" s="10"/>
      <c r="K97" s="8"/>
      <c r="L97" s="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</row>
    <row r="98" spans="1:45" ht="30" customHeight="1" x14ac:dyDescent="0.25">
      <c r="A98" s="11"/>
      <c r="B98" s="8"/>
      <c r="C98" s="1"/>
      <c r="D98" s="8"/>
      <c r="E98" s="3"/>
      <c r="F98" s="9"/>
      <c r="G98" s="8"/>
      <c r="H98" s="1"/>
      <c r="I98" s="1"/>
      <c r="J98" s="10"/>
      <c r="K98" s="8"/>
      <c r="L98" s="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</row>
    <row r="99" spans="1:45" ht="30" customHeight="1" x14ac:dyDescent="0.25">
      <c r="A99" s="11"/>
      <c r="B99" s="8"/>
      <c r="C99" s="1"/>
      <c r="D99" s="8"/>
      <c r="E99" s="3"/>
      <c r="F99" s="9"/>
      <c r="G99" s="8"/>
      <c r="H99" s="1"/>
      <c r="I99" s="1"/>
      <c r="J99" s="10"/>
      <c r="K99" s="8"/>
      <c r="L99" s="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</row>
    <row r="100" spans="1:45" ht="30" customHeight="1" x14ac:dyDescent="0.25">
      <c r="A100" s="11"/>
      <c r="B100" s="8"/>
      <c r="C100" s="1"/>
      <c r="D100" s="8"/>
      <c r="E100" s="3"/>
      <c r="F100" s="9"/>
      <c r="G100" s="8"/>
      <c r="H100" s="1"/>
      <c r="I100" s="1"/>
      <c r="J100" s="10"/>
      <c r="K100" s="8"/>
      <c r="L100" s="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</row>
    <row r="101" spans="1:45" ht="30" customHeight="1" x14ac:dyDescent="0.25">
      <c r="A101" s="11"/>
      <c r="B101" s="8"/>
      <c r="C101" s="1"/>
      <c r="D101" s="8"/>
      <c r="E101" s="3"/>
      <c r="F101" s="9"/>
      <c r="G101" s="8"/>
      <c r="H101" s="1"/>
      <c r="I101" s="1"/>
      <c r="J101" s="10"/>
      <c r="K101" s="8"/>
      <c r="L101" s="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</row>
    <row r="102" spans="1:45" ht="30" customHeight="1" x14ac:dyDescent="0.25">
      <c r="A102" s="11"/>
      <c r="B102" s="8"/>
      <c r="C102" s="1"/>
      <c r="D102" s="8"/>
      <c r="E102" s="3"/>
      <c r="F102" s="9"/>
      <c r="G102" s="8"/>
      <c r="H102" s="1"/>
      <c r="I102" s="1"/>
      <c r="J102" s="10"/>
      <c r="K102" s="8"/>
      <c r="L102" s="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</row>
    <row r="103" spans="1:45" ht="30" customHeight="1" x14ac:dyDescent="0.25">
      <c r="A103" s="11"/>
      <c r="B103" s="8"/>
      <c r="C103" s="1"/>
      <c r="D103" s="8"/>
      <c r="E103" s="3"/>
      <c r="F103" s="9"/>
      <c r="G103" s="8"/>
      <c r="H103" s="1"/>
      <c r="I103" s="1"/>
      <c r="J103" s="10"/>
      <c r="K103" s="8"/>
      <c r="L103" s="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</row>
    <row r="104" spans="1:45" ht="30" customHeight="1" x14ac:dyDescent="0.25">
      <c r="A104" s="11"/>
      <c r="B104" s="8"/>
      <c r="C104" s="1"/>
      <c r="D104" s="8"/>
      <c r="E104" s="3"/>
      <c r="F104" s="9"/>
      <c r="G104" s="8"/>
      <c r="H104" s="1"/>
      <c r="I104" s="1"/>
      <c r="J104" s="10"/>
      <c r="K104" s="8"/>
      <c r="L104" s="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</row>
    <row r="105" spans="1:45" ht="30" customHeight="1" x14ac:dyDescent="0.25">
      <c r="A105" s="11"/>
      <c r="B105" s="8"/>
      <c r="C105" s="1"/>
      <c r="D105" s="8"/>
      <c r="E105" s="3"/>
      <c r="F105" s="9"/>
      <c r="G105" s="8"/>
      <c r="H105" s="1"/>
      <c r="I105" s="1"/>
      <c r="J105" s="10"/>
      <c r="K105" s="8"/>
      <c r="L105" s="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</row>
    <row r="106" spans="1:45" ht="30" customHeight="1" x14ac:dyDescent="0.25">
      <c r="A106" s="11"/>
      <c r="B106" s="8"/>
      <c r="C106" s="1"/>
      <c r="D106" s="8"/>
      <c r="E106" s="3"/>
      <c r="F106" s="9"/>
      <c r="G106" s="8"/>
      <c r="H106" s="1"/>
      <c r="I106" s="1"/>
      <c r="J106" s="10"/>
      <c r="K106" s="8"/>
      <c r="L106" s="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</row>
    <row r="107" spans="1:45" ht="30" customHeight="1" x14ac:dyDescent="0.25">
      <c r="A107" s="11"/>
      <c r="B107" s="8"/>
      <c r="C107" s="1"/>
      <c r="D107" s="8"/>
      <c r="E107" s="3"/>
      <c r="F107" s="9"/>
      <c r="G107" s="8"/>
      <c r="H107" s="1"/>
      <c r="I107" s="1"/>
      <c r="J107" s="10"/>
      <c r="K107" s="8"/>
      <c r="L107" s="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</row>
    <row r="108" spans="1:45" ht="30" customHeight="1" x14ac:dyDescent="0.25">
      <c r="A108" s="11"/>
      <c r="B108" s="8"/>
      <c r="C108" s="1"/>
      <c r="D108" s="8"/>
      <c r="E108" s="3"/>
      <c r="F108" s="9"/>
      <c r="G108" s="8"/>
      <c r="H108" s="1"/>
      <c r="I108" s="1"/>
      <c r="J108" s="10"/>
      <c r="K108" s="8"/>
      <c r="L108" s="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</row>
    <row r="109" spans="1:45" ht="30" customHeight="1" x14ac:dyDescent="0.25">
      <c r="A109" s="11"/>
      <c r="B109" s="8"/>
      <c r="C109" s="1"/>
      <c r="D109" s="8"/>
      <c r="E109" s="3"/>
      <c r="F109" s="9"/>
      <c r="G109" s="8"/>
      <c r="H109" s="1"/>
      <c r="I109" s="1"/>
      <c r="J109" s="10"/>
      <c r="K109" s="8"/>
      <c r="L109" s="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</row>
    <row r="110" spans="1:45" ht="30" customHeight="1" x14ac:dyDescent="0.25">
      <c r="A110" s="11"/>
      <c r="B110" s="8"/>
      <c r="C110" s="1"/>
      <c r="D110" s="8"/>
      <c r="E110" s="3"/>
      <c r="F110" s="9"/>
      <c r="G110" s="8"/>
      <c r="H110" s="1"/>
      <c r="I110" s="1"/>
      <c r="J110" s="10"/>
      <c r="K110" s="8"/>
      <c r="L110" s="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</row>
    <row r="111" spans="1:45" ht="30" customHeight="1" x14ac:dyDescent="0.25">
      <c r="A111" s="11"/>
      <c r="B111" s="8"/>
      <c r="C111" s="1"/>
      <c r="D111" s="8"/>
      <c r="E111" s="3"/>
      <c r="F111" s="9"/>
      <c r="G111" s="8"/>
      <c r="H111" s="1"/>
      <c r="I111" s="1"/>
      <c r="J111" s="10"/>
      <c r="K111" s="8"/>
      <c r="L111" s="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</row>
    <row r="112" spans="1:45" ht="30" customHeight="1" x14ac:dyDescent="0.25">
      <c r="A112" s="11"/>
      <c r="B112" s="8"/>
      <c r="C112" s="1"/>
      <c r="D112" s="8"/>
      <c r="E112" s="3"/>
      <c r="F112" s="9"/>
      <c r="G112" s="8"/>
      <c r="H112" s="1"/>
      <c r="I112" s="1"/>
      <c r="J112" s="10"/>
      <c r="K112" s="8"/>
      <c r="L112" s="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</row>
    <row r="113" spans="1:45" ht="30" customHeight="1" x14ac:dyDescent="0.25">
      <c r="A113" s="11"/>
      <c r="B113" s="8"/>
      <c r="C113" s="1"/>
      <c r="D113" s="8"/>
      <c r="E113" s="3"/>
      <c r="F113" s="9"/>
      <c r="G113" s="8"/>
      <c r="H113" s="1"/>
      <c r="I113" s="1"/>
      <c r="J113" s="10"/>
      <c r="K113" s="8"/>
      <c r="L113" s="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</row>
    <row r="114" spans="1:45" ht="30" customHeight="1" x14ac:dyDescent="0.25">
      <c r="A114" s="11"/>
      <c r="B114" s="8"/>
      <c r="C114" s="1"/>
      <c r="D114" s="8"/>
      <c r="E114" s="3"/>
      <c r="F114" s="9"/>
      <c r="G114" s="8"/>
      <c r="H114" s="1"/>
      <c r="I114" s="1"/>
      <c r="J114" s="10"/>
      <c r="K114" s="8"/>
      <c r="L114" s="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</row>
    <row r="115" spans="1:45" ht="30" customHeight="1" x14ac:dyDescent="0.25">
      <c r="A115" s="11"/>
      <c r="B115" s="8"/>
      <c r="C115" s="1"/>
      <c r="D115" s="8"/>
      <c r="E115" s="3"/>
      <c r="F115" s="9"/>
      <c r="G115" s="8"/>
      <c r="H115" s="1"/>
      <c r="I115" s="1"/>
      <c r="J115" s="10"/>
      <c r="K115" s="8"/>
      <c r="L115" s="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</row>
    <row r="116" spans="1:45" ht="30" customHeight="1" x14ac:dyDescent="0.25">
      <c r="A116" s="11"/>
      <c r="B116" s="8"/>
      <c r="C116" s="1"/>
      <c r="D116" s="8"/>
      <c r="E116" s="3"/>
      <c r="F116" s="9"/>
      <c r="G116" s="8"/>
      <c r="H116" s="1"/>
      <c r="I116" s="1"/>
      <c r="J116" s="10"/>
      <c r="K116" s="8"/>
      <c r="L116" s="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</row>
    <row r="117" spans="1:45" ht="30" customHeight="1" x14ac:dyDescent="0.25">
      <c r="A117" s="11"/>
      <c r="B117" s="8"/>
      <c r="C117" s="1"/>
      <c r="D117" s="8"/>
      <c r="E117" s="3"/>
      <c r="F117" s="9"/>
      <c r="G117" s="8"/>
      <c r="H117" s="1"/>
      <c r="I117" s="1"/>
      <c r="J117" s="10"/>
      <c r="K117" s="8"/>
      <c r="L117" s="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</row>
    <row r="118" spans="1:45" ht="30" customHeight="1" x14ac:dyDescent="0.25">
      <c r="A118" s="11"/>
      <c r="B118" s="8"/>
      <c r="C118" s="1"/>
      <c r="D118" s="8"/>
      <c r="E118" s="3"/>
      <c r="F118" s="9"/>
      <c r="G118" s="8"/>
      <c r="H118" s="1"/>
      <c r="I118" s="1"/>
      <c r="J118" s="10"/>
      <c r="K118" s="8"/>
      <c r="L118" s="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</row>
    <row r="119" spans="1:45" ht="30" customHeight="1" x14ac:dyDescent="0.25">
      <c r="A119" s="11"/>
      <c r="B119" s="8"/>
      <c r="C119" s="1"/>
      <c r="D119" s="8"/>
      <c r="E119" s="3"/>
      <c r="F119" s="9"/>
      <c r="G119" s="8"/>
      <c r="H119" s="1"/>
      <c r="I119" s="1"/>
      <c r="J119" s="10"/>
      <c r="K119" s="8"/>
      <c r="L119" s="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</row>
    <row r="120" spans="1:45" ht="30" customHeight="1" x14ac:dyDescent="0.25">
      <c r="A120" s="11"/>
      <c r="B120" s="8"/>
      <c r="C120" s="1"/>
      <c r="D120" s="8"/>
      <c r="E120" s="3"/>
      <c r="F120" s="9"/>
      <c r="G120" s="8"/>
      <c r="H120" s="1"/>
      <c r="I120" s="1"/>
      <c r="J120" s="10"/>
      <c r="K120" s="8"/>
      <c r="L120" s="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</row>
    <row r="121" spans="1:45" ht="30" customHeight="1" x14ac:dyDescent="0.25">
      <c r="A121" s="11"/>
      <c r="B121" s="8"/>
      <c r="C121" s="1"/>
      <c r="D121" s="8"/>
      <c r="E121" s="3"/>
      <c r="F121" s="9"/>
      <c r="G121" s="8"/>
      <c r="H121" s="1"/>
      <c r="I121" s="1"/>
      <c r="J121" s="10"/>
      <c r="K121" s="8"/>
      <c r="L121" s="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</row>
    <row r="122" spans="1:45" ht="30" customHeight="1" x14ac:dyDescent="0.25">
      <c r="A122" s="11"/>
      <c r="B122" s="8"/>
      <c r="C122" s="1"/>
      <c r="D122" s="8"/>
      <c r="E122" s="3"/>
      <c r="F122" s="9"/>
      <c r="G122" s="8"/>
      <c r="H122" s="1"/>
      <c r="I122" s="1"/>
      <c r="J122" s="10"/>
      <c r="K122" s="8"/>
      <c r="L122" s="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</row>
    <row r="123" spans="1:45" ht="30" customHeight="1" x14ac:dyDescent="0.25">
      <c r="A123" s="11"/>
      <c r="B123" s="8"/>
      <c r="C123" s="1"/>
      <c r="D123" s="8"/>
      <c r="E123" s="3"/>
      <c r="F123" s="9"/>
      <c r="G123" s="8"/>
      <c r="H123" s="1"/>
      <c r="I123" s="1"/>
      <c r="J123" s="10"/>
      <c r="K123" s="8"/>
      <c r="L123" s="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</row>
    <row r="124" spans="1:45" ht="30" customHeight="1" x14ac:dyDescent="0.25">
      <c r="A124" s="11"/>
      <c r="B124" s="8"/>
      <c r="C124" s="1"/>
      <c r="D124" s="8"/>
      <c r="E124" s="3"/>
      <c r="F124" s="9"/>
      <c r="G124" s="8"/>
      <c r="H124" s="1"/>
      <c r="I124" s="1"/>
      <c r="J124" s="10"/>
      <c r="K124" s="8"/>
      <c r="L124" s="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</row>
    <row r="125" spans="1:45" ht="30" customHeight="1" x14ac:dyDescent="0.25">
      <c r="A125" s="11"/>
      <c r="B125" s="8"/>
      <c r="C125" s="1"/>
      <c r="D125" s="8"/>
      <c r="E125" s="3"/>
      <c r="F125" s="9"/>
      <c r="G125" s="8"/>
      <c r="H125" s="1"/>
      <c r="I125" s="1"/>
      <c r="J125" s="10"/>
      <c r="K125" s="8"/>
      <c r="L125" s="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</row>
    <row r="126" spans="1:45" ht="30" customHeight="1" x14ac:dyDescent="0.25">
      <c r="A126" s="11"/>
      <c r="B126" s="8"/>
      <c r="C126" s="1"/>
      <c r="D126" s="8"/>
      <c r="E126" s="3"/>
      <c r="F126" s="9"/>
      <c r="G126" s="8"/>
      <c r="H126" s="1"/>
      <c r="I126" s="1"/>
      <c r="J126" s="10"/>
      <c r="K126" s="8"/>
      <c r="L126" s="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</row>
    <row r="127" spans="1:45" ht="30" customHeight="1" x14ac:dyDescent="0.25">
      <c r="A127" s="11"/>
      <c r="B127" s="8"/>
      <c r="C127" s="1"/>
      <c r="D127" s="8"/>
      <c r="E127" s="3"/>
      <c r="F127" s="9"/>
      <c r="G127" s="8"/>
      <c r="H127" s="1"/>
      <c r="I127" s="1"/>
      <c r="J127" s="10"/>
      <c r="K127" s="8"/>
      <c r="L127" s="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</row>
    <row r="128" spans="1:45" ht="30" customHeight="1" x14ac:dyDescent="0.25">
      <c r="A128" s="11"/>
      <c r="B128" s="8"/>
      <c r="C128" s="1"/>
      <c r="D128" s="8"/>
      <c r="E128" s="3"/>
      <c r="F128" s="9"/>
      <c r="G128" s="8"/>
      <c r="H128" s="1"/>
      <c r="I128" s="1"/>
      <c r="J128" s="10"/>
      <c r="K128" s="8"/>
      <c r="L128" s="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</row>
    <row r="129" spans="1:45" ht="30" customHeight="1" x14ac:dyDescent="0.25">
      <c r="A129" s="11"/>
      <c r="B129" s="8"/>
      <c r="C129" s="1"/>
      <c r="D129" s="8"/>
      <c r="E129" s="3"/>
      <c r="F129" s="9"/>
      <c r="G129" s="8"/>
      <c r="H129" s="1"/>
      <c r="I129" s="1"/>
      <c r="J129" s="10"/>
      <c r="K129" s="8"/>
      <c r="L129" s="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</row>
    <row r="130" spans="1:45" ht="30" customHeight="1" x14ac:dyDescent="0.25">
      <c r="A130" s="11"/>
      <c r="B130" s="8"/>
      <c r="C130" s="1"/>
      <c r="D130" s="8"/>
      <c r="E130" s="3"/>
      <c r="F130" s="9"/>
      <c r="G130" s="8"/>
      <c r="H130" s="1"/>
      <c r="I130" s="1"/>
      <c r="J130" s="10"/>
      <c r="K130" s="8"/>
      <c r="L130" s="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</row>
    <row r="131" spans="1:45" ht="30" customHeight="1" x14ac:dyDescent="0.25">
      <c r="A131" s="11"/>
      <c r="B131" s="8"/>
      <c r="C131" s="1"/>
      <c r="D131" s="8"/>
      <c r="E131" s="3"/>
      <c r="F131" s="9"/>
      <c r="G131" s="8"/>
      <c r="H131" s="1"/>
      <c r="I131" s="1"/>
      <c r="J131" s="10"/>
      <c r="K131" s="8"/>
      <c r="L131" s="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</row>
    <row r="132" spans="1:45" ht="30" customHeight="1" x14ac:dyDescent="0.25">
      <c r="A132" s="11"/>
      <c r="B132" s="8"/>
      <c r="C132" s="1"/>
      <c r="D132" s="8"/>
      <c r="E132" s="3"/>
      <c r="F132" s="9"/>
      <c r="G132" s="8"/>
      <c r="H132" s="1"/>
      <c r="I132" s="1"/>
      <c r="J132" s="10"/>
      <c r="K132" s="8"/>
      <c r="L132" s="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</row>
    <row r="133" spans="1:45" ht="30" customHeight="1" x14ac:dyDescent="0.25">
      <c r="A133" s="11"/>
      <c r="B133" s="8"/>
      <c r="C133" s="1"/>
      <c r="D133" s="8"/>
      <c r="E133" s="3"/>
      <c r="F133" s="9"/>
      <c r="G133" s="8"/>
      <c r="H133" s="1"/>
      <c r="I133" s="1"/>
      <c r="J133" s="10"/>
      <c r="K133" s="8"/>
      <c r="L133" s="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</row>
    <row r="134" spans="1:45" ht="30" customHeight="1" x14ac:dyDescent="0.25">
      <c r="A134" s="11"/>
      <c r="B134" s="8"/>
      <c r="C134" s="1"/>
      <c r="D134" s="8"/>
      <c r="E134" s="3"/>
      <c r="F134" s="9"/>
      <c r="G134" s="8"/>
      <c r="H134" s="1"/>
      <c r="I134" s="1"/>
      <c r="J134" s="10"/>
      <c r="K134" s="8"/>
      <c r="L134" s="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</row>
    <row r="135" spans="1:45" ht="30" customHeight="1" x14ac:dyDescent="0.25">
      <c r="A135" s="11"/>
      <c r="B135" s="8"/>
      <c r="C135" s="1"/>
      <c r="D135" s="8"/>
      <c r="E135" s="3"/>
      <c r="F135" s="9"/>
      <c r="G135" s="8"/>
      <c r="H135" s="1"/>
      <c r="I135" s="1"/>
      <c r="J135" s="10"/>
      <c r="K135" s="8"/>
      <c r="L135" s="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</row>
    <row r="136" spans="1:45" ht="30" customHeight="1" x14ac:dyDescent="0.25">
      <c r="A136" s="11"/>
      <c r="B136" s="8"/>
      <c r="C136" s="1"/>
      <c r="D136" s="8"/>
      <c r="E136" s="3"/>
      <c r="F136" s="9"/>
      <c r="G136" s="8"/>
      <c r="H136" s="1"/>
      <c r="I136" s="1"/>
      <c r="J136" s="10"/>
      <c r="K136" s="8"/>
      <c r="L136" s="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</row>
    <row r="137" spans="1:45" ht="30" customHeight="1" x14ac:dyDescent="0.25">
      <c r="A137" s="11"/>
      <c r="B137" s="8"/>
      <c r="C137" s="1"/>
      <c r="D137" s="8"/>
      <c r="E137" s="3"/>
      <c r="F137" s="9"/>
      <c r="G137" s="8"/>
      <c r="H137" s="1"/>
      <c r="I137" s="1"/>
      <c r="J137" s="10"/>
      <c r="K137" s="8"/>
      <c r="L137" s="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</row>
    <row r="138" spans="1:45" ht="30" customHeight="1" x14ac:dyDescent="0.25">
      <c r="A138" s="11"/>
      <c r="B138" s="8"/>
      <c r="C138" s="1"/>
      <c r="D138" s="8"/>
      <c r="E138" s="3"/>
      <c r="F138" s="9"/>
      <c r="G138" s="8"/>
      <c r="H138" s="1"/>
      <c r="I138" s="1"/>
      <c r="J138" s="10"/>
      <c r="K138" s="8"/>
      <c r="L138" s="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</row>
    <row r="139" spans="1:45" ht="30" customHeight="1" x14ac:dyDescent="0.25">
      <c r="A139" s="11"/>
      <c r="B139" s="8"/>
      <c r="C139" s="1"/>
      <c r="D139" s="8"/>
      <c r="E139" s="3"/>
      <c r="F139" s="9"/>
      <c r="G139" s="8"/>
      <c r="H139" s="1"/>
      <c r="I139" s="1"/>
      <c r="J139" s="10"/>
      <c r="K139" s="8"/>
      <c r="L139" s="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</row>
    <row r="140" spans="1:45" ht="30" customHeight="1" x14ac:dyDescent="0.25">
      <c r="A140" s="11"/>
      <c r="B140" s="8"/>
      <c r="C140" s="1"/>
      <c r="D140" s="8"/>
      <c r="E140" s="3"/>
      <c r="F140" s="9"/>
      <c r="G140" s="8"/>
      <c r="H140" s="1"/>
      <c r="I140" s="1"/>
      <c r="J140" s="10"/>
      <c r="K140" s="8"/>
      <c r="L140" s="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</row>
    <row r="141" spans="1:45" ht="30" customHeight="1" x14ac:dyDescent="0.25">
      <c r="A141" s="11"/>
      <c r="B141" s="8"/>
      <c r="C141" s="1"/>
      <c r="D141" s="8"/>
      <c r="E141" s="3"/>
      <c r="F141" s="9"/>
      <c r="G141" s="8"/>
      <c r="H141" s="1"/>
      <c r="I141" s="1"/>
      <c r="J141" s="10"/>
      <c r="K141" s="8"/>
      <c r="L141" s="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</row>
    <row r="142" spans="1:45" ht="30" customHeight="1" x14ac:dyDescent="0.25">
      <c r="A142" s="11"/>
      <c r="B142" s="8"/>
      <c r="C142" s="1"/>
      <c r="D142" s="8"/>
      <c r="E142" s="3"/>
      <c r="F142" s="9"/>
      <c r="G142" s="8"/>
      <c r="H142" s="1"/>
      <c r="I142" s="1"/>
      <c r="J142" s="10"/>
      <c r="K142" s="8"/>
      <c r="L142" s="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</row>
    <row r="143" spans="1:45" ht="30" customHeight="1" x14ac:dyDescent="0.25">
      <c r="A143" s="11"/>
      <c r="B143" s="8"/>
      <c r="C143" s="1"/>
      <c r="D143" s="8"/>
      <c r="E143" s="3"/>
      <c r="F143" s="9"/>
      <c r="G143" s="8"/>
      <c r="H143" s="1"/>
      <c r="I143" s="1"/>
      <c r="J143" s="10"/>
      <c r="K143" s="8"/>
      <c r="L143" s="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</row>
    <row r="144" spans="1:45" ht="30" customHeight="1" x14ac:dyDescent="0.25">
      <c r="A144" s="11"/>
      <c r="B144" s="8"/>
      <c r="C144" s="1"/>
      <c r="D144" s="8"/>
      <c r="E144" s="3"/>
      <c r="F144" s="9"/>
      <c r="G144" s="8"/>
      <c r="H144" s="1"/>
      <c r="I144" s="1"/>
      <c r="J144" s="10"/>
      <c r="K144" s="8"/>
      <c r="L144" s="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</row>
    <row r="145" spans="1:45" ht="30" customHeight="1" x14ac:dyDescent="0.25">
      <c r="A145" s="11"/>
      <c r="B145" s="8"/>
      <c r="C145" s="1"/>
      <c r="D145" s="8"/>
      <c r="E145" s="3"/>
      <c r="F145" s="9"/>
      <c r="G145" s="8"/>
      <c r="H145" s="1"/>
      <c r="I145" s="1"/>
      <c r="J145" s="10"/>
      <c r="K145" s="8"/>
      <c r="L145" s="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</row>
    <row r="146" spans="1:45" ht="30" customHeight="1" x14ac:dyDescent="0.25">
      <c r="A146" s="11"/>
      <c r="B146" s="8"/>
      <c r="C146" s="1"/>
      <c r="D146" s="8"/>
      <c r="E146" s="3"/>
      <c r="F146" s="9"/>
      <c r="G146" s="8"/>
      <c r="H146" s="1"/>
      <c r="I146" s="1"/>
      <c r="J146" s="10"/>
      <c r="K146" s="8"/>
      <c r="L146" s="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</row>
    <row r="147" spans="1:45" ht="30" customHeight="1" x14ac:dyDescent="0.25">
      <c r="A147" s="11"/>
      <c r="B147" s="8"/>
      <c r="C147" s="1"/>
      <c r="D147" s="8"/>
      <c r="E147" s="3"/>
      <c r="F147" s="9"/>
      <c r="G147" s="8"/>
      <c r="H147" s="1"/>
      <c r="I147" s="1"/>
      <c r="J147" s="10"/>
      <c r="K147" s="8"/>
      <c r="L147" s="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</row>
    <row r="148" spans="1:45" ht="30" customHeight="1" x14ac:dyDescent="0.25">
      <c r="A148" s="11"/>
      <c r="B148" s="8"/>
      <c r="C148" s="1"/>
      <c r="D148" s="8"/>
      <c r="E148" s="3"/>
      <c r="F148" s="9"/>
      <c r="G148" s="8"/>
      <c r="H148" s="1"/>
      <c r="I148" s="1"/>
      <c r="J148" s="10"/>
      <c r="K148" s="8"/>
      <c r="L148" s="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</row>
    <row r="149" spans="1:45" ht="30" customHeight="1" x14ac:dyDescent="0.25">
      <c r="A149" s="11"/>
      <c r="B149" s="8"/>
      <c r="C149" s="1"/>
      <c r="D149" s="8"/>
      <c r="E149" s="3"/>
      <c r="F149" s="9"/>
      <c r="G149" s="8"/>
      <c r="H149" s="1"/>
      <c r="I149" s="1"/>
      <c r="J149" s="10"/>
      <c r="K149" s="8"/>
      <c r="L149" s="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</row>
    <row r="150" spans="1:45" ht="30" customHeight="1" x14ac:dyDescent="0.25">
      <c r="A150" s="11"/>
      <c r="B150" s="8"/>
      <c r="C150" s="1"/>
      <c r="D150" s="8"/>
      <c r="E150" s="3"/>
      <c r="F150" s="9"/>
      <c r="G150" s="8"/>
      <c r="H150" s="1"/>
      <c r="I150" s="1"/>
      <c r="J150" s="10"/>
      <c r="K150" s="8"/>
      <c r="L150" s="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</row>
    <row r="151" spans="1:45" ht="30" customHeight="1" x14ac:dyDescent="0.25">
      <c r="A151" s="11"/>
      <c r="B151" s="8"/>
      <c r="C151" s="1"/>
      <c r="D151" s="8"/>
      <c r="E151" s="3"/>
      <c r="F151" s="9"/>
      <c r="G151" s="8"/>
      <c r="H151" s="1"/>
      <c r="I151" s="1"/>
      <c r="J151" s="10"/>
      <c r="K151" s="8"/>
      <c r="L151" s="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</row>
    <row r="152" spans="1:45" ht="30" customHeight="1" x14ac:dyDescent="0.25">
      <c r="A152" s="11"/>
      <c r="B152" s="8"/>
      <c r="C152" s="1"/>
      <c r="D152" s="8"/>
      <c r="E152" s="3"/>
      <c r="F152" s="9"/>
      <c r="G152" s="8"/>
      <c r="H152" s="1"/>
      <c r="I152" s="1"/>
      <c r="J152" s="10"/>
      <c r="K152" s="8"/>
      <c r="L152" s="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</row>
    <row r="153" spans="1:45" ht="30" customHeight="1" x14ac:dyDescent="0.25">
      <c r="A153" s="11"/>
      <c r="B153" s="8"/>
      <c r="C153" s="1"/>
      <c r="D153" s="8"/>
      <c r="E153" s="3"/>
      <c r="F153" s="9"/>
      <c r="G153" s="8"/>
      <c r="H153" s="1"/>
      <c r="I153" s="1"/>
      <c r="J153" s="10"/>
      <c r="K153" s="8"/>
      <c r="L153" s="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</row>
    <row r="154" spans="1:45" ht="30" customHeight="1" x14ac:dyDescent="0.25">
      <c r="A154" s="11"/>
      <c r="B154" s="8"/>
      <c r="C154" s="1"/>
      <c r="D154" s="8"/>
      <c r="E154" s="3"/>
      <c r="F154" s="9"/>
      <c r="G154" s="8"/>
      <c r="H154" s="1"/>
      <c r="I154" s="1"/>
      <c r="J154" s="10"/>
      <c r="K154" s="8"/>
      <c r="L154" s="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</row>
    <row r="155" spans="1:45" ht="30" customHeight="1" x14ac:dyDescent="0.25">
      <c r="A155" s="11"/>
      <c r="B155" s="8"/>
      <c r="C155" s="1"/>
      <c r="D155" s="8"/>
      <c r="E155" s="3"/>
      <c r="F155" s="9"/>
      <c r="G155" s="8"/>
      <c r="H155" s="1"/>
      <c r="I155" s="1"/>
      <c r="J155" s="10"/>
      <c r="K155" s="8"/>
      <c r="L155" s="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</row>
    <row r="156" spans="1:45" ht="30" customHeight="1" x14ac:dyDescent="0.25">
      <c r="A156" s="11"/>
      <c r="B156" s="8"/>
      <c r="C156" s="1"/>
      <c r="D156" s="8"/>
      <c r="E156" s="3"/>
      <c r="F156" s="9"/>
      <c r="G156" s="8"/>
      <c r="H156" s="1"/>
      <c r="I156" s="1"/>
      <c r="J156" s="10"/>
      <c r="K156" s="8"/>
      <c r="L156" s="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</row>
    <row r="157" spans="1:45" ht="30" customHeight="1" x14ac:dyDescent="0.25">
      <c r="A157" s="11"/>
      <c r="B157" s="8"/>
      <c r="C157" s="1"/>
      <c r="D157" s="8"/>
      <c r="E157" s="3"/>
      <c r="F157" s="9"/>
      <c r="G157" s="8"/>
      <c r="H157" s="1"/>
      <c r="I157" s="1"/>
      <c r="J157" s="10"/>
      <c r="K157" s="8"/>
      <c r="L157" s="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</row>
    <row r="158" spans="1:45" ht="30" customHeight="1" x14ac:dyDescent="0.25">
      <c r="A158" s="11"/>
      <c r="B158" s="8"/>
      <c r="C158" s="1"/>
      <c r="D158" s="8"/>
      <c r="E158" s="3"/>
      <c r="F158" s="9"/>
      <c r="G158" s="8"/>
      <c r="H158" s="1"/>
      <c r="I158" s="1"/>
      <c r="J158" s="10"/>
      <c r="K158" s="8"/>
      <c r="L158" s="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</row>
    <row r="159" spans="1:45" ht="30" customHeight="1" x14ac:dyDescent="0.25">
      <c r="A159" s="11"/>
      <c r="B159" s="8"/>
      <c r="C159" s="1"/>
      <c r="D159" s="8"/>
      <c r="E159" s="3"/>
      <c r="F159" s="9"/>
      <c r="G159" s="8"/>
      <c r="H159" s="1"/>
      <c r="I159" s="1"/>
      <c r="J159" s="10"/>
      <c r="K159" s="8"/>
      <c r="L159" s="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</row>
    <row r="160" spans="1:45" ht="30" customHeight="1" x14ac:dyDescent="0.25">
      <c r="A160" s="11"/>
      <c r="B160" s="8"/>
      <c r="C160" s="1"/>
      <c r="D160" s="8"/>
      <c r="E160" s="3"/>
      <c r="F160" s="9"/>
      <c r="G160" s="8"/>
      <c r="H160" s="1"/>
      <c r="I160" s="1"/>
      <c r="J160" s="10"/>
      <c r="K160" s="8"/>
      <c r="L160" s="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</row>
    <row r="161" spans="1:45" ht="30" customHeight="1" x14ac:dyDescent="0.25">
      <c r="A161" s="11"/>
      <c r="B161" s="8"/>
      <c r="C161" s="1"/>
      <c r="D161" s="8"/>
      <c r="E161" s="3"/>
      <c r="F161" s="9"/>
      <c r="G161" s="8"/>
      <c r="H161" s="1"/>
      <c r="I161" s="1"/>
      <c r="J161" s="10"/>
      <c r="K161" s="8"/>
      <c r="L161" s="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</row>
    <row r="162" spans="1:45" ht="30" customHeight="1" x14ac:dyDescent="0.25">
      <c r="A162" s="11"/>
      <c r="B162" s="8"/>
      <c r="C162" s="1"/>
      <c r="D162" s="8"/>
      <c r="E162" s="3"/>
      <c r="F162" s="9"/>
      <c r="G162" s="8"/>
      <c r="H162" s="1"/>
      <c r="I162" s="1"/>
      <c r="J162" s="10"/>
      <c r="K162" s="8"/>
      <c r="L162" s="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</row>
    <row r="163" spans="1:45" ht="30" customHeight="1" x14ac:dyDescent="0.25">
      <c r="A163" s="11"/>
      <c r="B163" s="8"/>
      <c r="C163" s="1"/>
      <c r="D163" s="8"/>
      <c r="E163" s="3"/>
      <c r="F163" s="9"/>
      <c r="G163" s="8"/>
      <c r="H163" s="1"/>
      <c r="I163" s="1"/>
      <c r="J163" s="10"/>
      <c r="K163" s="8"/>
      <c r="L163" s="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</row>
    <row r="164" spans="1:45" ht="30" customHeight="1" x14ac:dyDescent="0.25">
      <c r="A164" s="11"/>
      <c r="B164" s="8"/>
      <c r="C164" s="1"/>
      <c r="D164" s="8"/>
      <c r="E164" s="3"/>
      <c r="F164" s="9"/>
      <c r="G164" s="8"/>
      <c r="H164" s="1"/>
      <c r="I164" s="1"/>
      <c r="J164" s="10"/>
      <c r="K164" s="8"/>
      <c r="L164" s="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</row>
    <row r="165" spans="1:45" ht="30" customHeight="1" x14ac:dyDescent="0.25">
      <c r="A165" s="11"/>
      <c r="B165" s="8"/>
      <c r="C165" s="1"/>
      <c r="D165" s="8"/>
      <c r="E165" s="3"/>
      <c r="F165" s="9"/>
      <c r="G165" s="8"/>
      <c r="H165" s="1"/>
      <c r="I165" s="1"/>
      <c r="J165" s="10"/>
      <c r="K165" s="8"/>
      <c r="L165" s="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</row>
    <row r="166" spans="1:45" ht="30" customHeight="1" x14ac:dyDescent="0.25">
      <c r="A166" s="11"/>
      <c r="B166" s="8"/>
      <c r="C166" s="1"/>
      <c r="D166" s="8"/>
      <c r="E166" s="3"/>
      <c r="F166" s="9"/>
      <c r="G166" s="8"/>
      <c r="H166" s="1"/>
      <c r="I166" s="1"/>
      <c r="J166" s="10"/>
      <c r="K166" s="8"/>
      <c r="L166" s="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</row>
    <row r="167" spans="1:45" ht="30" customHeight="1" x14ac:dyDescent="0.25">
      <c r="A167" s="11"/>
      <c r="B167" s="8"/>
      <c r="C167" s="1"/>
      <c r="D167" s="8"/>
      <c r="E167" s="3"/>
      <c r="F167" s="9"/>
      <c r="G167" s="8"/>
      <c r="H167" s="1"/>
      <c r="I167" s="1"/>
      <c r="J167" s="10"/>
      <c r="K167" s="8"/>
      <c r="L167" s="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</row>
    <row r="168" spans="1:45" ht="30" customHeight="1" x14ac:dyDescent="0.25">
      <c r="A168" s="11"/>
      <c r="B168" s="8"/>
      <c r="C168" s="1"/>
      <c r="D168" s="8"/>
      <c r="E168" s="3"/>
      <c r="F168" s="9"/>
      <c r="G168" s="8"/>
      <c r="H168" s="1"/>
      <c r="I168" s="1"/>
      <c r="J168" s="10"/>
      <c r="K168" s="8"/>
      <c r="L168" s="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</row>
    <row r="169" spans="1:45" ht="30" customHeight="1" x14ac:dyDescent="0.25">
      <c r="A169" s="11"/>
      <c r="B169" s="8"/>
      <c r="C169" s="1"/>
      <c r="D169" s="8"/>
      <c r="E169" s="3"/>
      <c r="F169" s="9"/>
      <c r="G169" s="8"/>
      <c r="H169" s="1"/>
      <c r="I169" s="1"/>
      <c r="J169" s="10"/>
      <c r="K169" s="8"/>
      <c r="L169" s="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</row>
    <row r="170" spans="1:45" ht="30" customHeight="1" x14ac:dyDescent="0.25">
      <c r="A170" s="11"/>
      <c r="B170" s="8"/>
      <c r="C170" s="1"/>
      <c r="D170" s="8"/>
      <c r="E170" s="3"/>
      <c r="F170" s="9"/>
      <c r="G170" s="8"/>
      <c r="H170" s="1"/>
      <c r="I170" s="1"/>
      <c r="J170" s="10"/>
      <c r="K170" s="8"/>
      <c r="L170" s="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</row>
    <row r="171" spans="1:45" ht="30" customHeight="1" x14ac:dyDescent="0.25">
      <c r="A171" s="11"/>
      <c r="B171" s="8"/>
      <c r="C171" s="1"/>
      <c r="D171" s="8"/>
      <c r="E171" s="3"/>
      <c r="F171" s="9"/>
      <c r="G171" s="8"/>
      <c r="H171" s="1"/>
      <c r="I171" s="1"/>
      <c r="J171" s="10"/>
      <c r="K171" s="8"/>
      <c r="L171" s="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</row>
    <row r="172" spans="1:45" ht="30" customHeight="1" x14ac:dyDescent="0.25">
      <c r="A172" s="11"/>
      <c r="B172" s="8"/>
      <c r="C172" s="1"/>
      <c r="D172" s="8"/>
      <c r="E172" s="3"/>
      <c r="F172" s="9"/>
      <c r="G172" s="8"/>
      <c r="H172" s="1"/>
      <c r="I172" s="1"/>
      <c r="J172" s="10"/>
      <c r="K172" s="8"/>
      <c r="L172" s="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</row>
    <row r="173" spans="1:45" ht="30" customHeight="1" x14ac:dyDescent="0.25">
      <c r="A173" s="11"/>
      <c r="B173" s="8"/>
      <c r="C173" s="1"/>
      <c r="D173" s="8"/>
      <c r="E173" s="3"/>
      <c r="F173" s="9"/>
      <c r="G173" s="8"/>
      <c r="H173" s="1"/>
      <c r="I173" s="1"/>
      <c r="J173" s="10"/>
      <c r="K173" s="8"/>
      <c r="L173" s="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</row>
    <row r="174" spans="1:45" ht="30" customHeight="1" x14ac:dyDescent="0.25">
      <c r="A174" s="11"/>
      <c r="B174" s="8"/>
      <c r="C174" s="1"/>
      <c r="D174" s="8"/>
      <c r="E174" s="3"/>
      <c r="F174" s="9"/>
      <c r="G174" s="8"/>
      <c r="H174" s="1"/>
      <c r="I174" s="1"/>
      <c r="J174" s="10"/>
      <c r="K174" s="8"/>
      <c r="L174" s="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</row>
    <row r="175" spans="1:45" x14ac:dyDescent="0.25">
      <c r="A175" s="11"/>
      <c r="B175" s="11"/>
      <c r="C175" s="11"/>
      <c r="D175" s="11"/>
      <c r="E175" s="11"/>
      <c r="F175" s="11"/>
      <c r="G175" s="11"/>
      <c r="H175" s="11"/>
      <c r="I175" s="11"/>
      <c r="J175" s="13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</row>
    <row r="176" spans="1:45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3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</row>
    <row r="177" spans="1:45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3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</row>
    <row r="178" spans="1:45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3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</row>
    <row r="179" spans="1:45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3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</row>
    <row r="180" spans="1:45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3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</row>
    <row r="181" spans="1:45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3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</row>
    <row r="182" spans="1:45" x14ac:dyDescent="0.25">
      <c r="A182" s="11"/>
      <c r="B182" s="11"/>
      <c r="C182" s="11"/>
      <c r="D182" s="11"/>
      <c r="E182" s="11"/>
      <c r="F182" s="11"/>
      <c r="G182" s="11"/>
      <c r="H182" s="11"/>
      <c r="I182" s="11"/>
      <c r="J182" s="13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</row>
    <row r="183" spans="1:45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3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</row>
    <row r="184" spans="1:45" x14ac:dyDescent="0.25">
      <c r="A184" s="11"/>
      <c r="B184" s="11"/>
      <c r="C184" s="11"/>
      <c r="D184" s="11"/>
      <c r="E184" s="11"/>
      <c r="F184" s="11"/>
      <c r="G184" s="11"/>
      <c r="H184" s="11"/>
      <c r="I184" s="11"/>
      <c r="J184" s="13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</row>
    <row r="185" spans="1:45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3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</row>
    <row r="186" spans="1:45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3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</row>
    <row r="187" spans="1:45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3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</row>
    <row r="188" spans="1:45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3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</row>
    <row r="189" spans="1:45" x14ac:dyDescent="0.25">
      <c r="A189" s="11"/>
      <c r="B189" s="11"/>
      <c r="C189" s="11"/>
      <c r="D189" s="11"/>
      <c r="E189" s="11"/>
      <c r="F189" s="11"/>
      <c r="G189" s="11"/>
      <c r="H189" s="11"/>
      <c r="I189" s="11"/>
      <c r="J189" s="13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</row>
    <row r="190" spans="1:45" x14ac:dyDescent="0.25">
      <c r="A190" s="11"/>
      <c r="B190" s="11"/>
      <c r="C190" s="11"/>
      <c r="D190" s="11"/>
      <c r="E190" s="11"/>
      <c r="F190" s="11"/>
      <c r="G190" s="11"/>
      <c r="H190" s="11"/>
      <c r="I190" s="11"/>
      <c r="J190" s="13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</row>
    <row r="191" spans="1:45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3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</row>
    <row r="192" spans="1:45" x14ac:dyDescent="0.25">
      <c r="A192" s="11"/>
      <c r="B192" s="11"/>
      <c r="C192" s="11"/>
      <c r="D192" s="11"/>
      <c r="E192" s="11"/>
      <c r="F192" s="11"/>
      <c r="G192" s="11"/>
      <c r="H192" s="11"/>
      <c r="I192" s="11"/>
      <c r="J192" s="13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</row>
    <row r="193" spans="1:45" x14ac:dyDescent="0.25">
      <c r="A193" s="11"/>
      <c r="B193" s="11"/>
      <c r="C193" s="11"/>
      <c r="D193" s="11"/>
      <c r="E193" s="11"/>
      <c r="F193" s="11"/>
      <c r="G193" s="11"/>
      <c r="H193" s="11"/>
      <c r="I193" s="11"/>
      <c r="J193" s="13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</row>
    <row r="194" spans="1:45" x14ac:dyDescent="0.25">
      <c r="A194" s="11"/>
      <c r="B194" s="11"/>
      <c r="C194" s="11"/>
      <c r="D194" s="11"/>
      <c r="E194" s="11"/>
      <c r="F194" s="11"/>
      <c r="G194" s="11"/>
      <c r="H194" s="11"/>
      <c r="I194" s="11"/>
      <c r="J194" s="13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</row>
    <row r="195" spans="1:45" x14ac:dyDescent="0.25">
      <c r="A195" s="11"/>
      <c r="B195" s="11"/>
      <c r="C195" s="11"/>
      <c r="D195" s="11"/>
      <c r="E195" s="11"/>
      <c r="F195" s="11"/>
      <c r="G195" s="11"/>
      <c r="H195" s="11"/>
      <c r="I195" s="11"/>
      <c r="J195" s="13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</row>
    <row r="196" spans="1:45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3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</row>
    <row r="197" spans="1:45" x14ac:dyDescent="0.25">
      <c r="A197" s="11"/>
      <c r="B197" s="11"/>
      <c r="C197" s="11"/>
      <c r="D197" s="11"/>
      <c r="E197" s="11"/>
      <c r="F197" s="11"/>
      <c r="G197" s="11"/>
      <c r="H197" s="11"/>
      <c r="I197" s="11"/>
      <c r="J197" s="13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</row>
    <row r="198" spans="1:45" x14ac:dyDescent="0.25">
      <c r="A198" s="11"/>
      <c r="B198" s="11"/>
      <c r="C198" s="11"/>
      <c r="D198" s="11"/>
      <c r="E198" s="11"/>
      <c r="F198" s="11"/>
      <c r="G198" s="11"/>
      <c r="H198" s="11"/>
      <c r="I198" s="11"/>
      <c r="J198" s="13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</row>
    <row r="199" spans="1:45" x14ac:dyDescent="0.25">
      <c r="A199" s="11"/>
      <c r="B199" s="11"/>
      <c r="C199" s="11"/>
      <c r="D199" s="11"/>
      <c r="E199" s="11"/>
      <c r="F199" s="11"/>
      <c r="G199" s="11"/>
      <c r="H199" s="11"/>
      <c r="I199" s="11"/>
      <c r="J199" s="13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</row>
    <row r="200" spans="1:45" x14ac:dyDescent="0.25">
      <c r="A200" s="11"/>
      <c r="B200" s="11"/>
      <c r="C200" s="11"/>
      <c r="D200" s="11"/>
      <c r="E200" s="11"/>
      <c r="F200" s="11"/>
      <c r="G200" s="11"/>
      <c r="H200" s="11"/>
      <c r="I200" s="11"/>
      <c r="J200" s="13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</row>
    <row r="201" spans="1:45" x14ac:dyDescent="0.25">
      <c r="A201" s="11"/>
      <c r="B201" s="11"/>
      <c r="C201" s="11"/>
      <c r="D201" s="11"/>
      <c r="E201" s="11"/>
      <c r="F201" s="11"/>
      <c r="G201" s="11"/>
      <c r="H201" s="11"/>
      <c r="I201" s="11"/>
      <c r="J201" s="13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</row>
    <row r="202" spans="1:45" x14ac:dyDescent="0.25">
      <c r="A202" s="11"/>
      <c r="B202" s="11"/>
      <c r="C202" s="11"/>
      <c r="D202" s="11"/>
      <c r="E202" s="11"/>
      <c r="F202" s="11"/>
      <c r="G202" s="11"/>
      <c r="H202" s="11"/>
      <c r="I202" s="11"/>
      <c r="J202" s="13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</row>
    <row r="203" spans="1:45" x14ac:dyDescent="0.25">
      <c r="A203" s="11"/>
      <c r="B203" s="11"/>
      <c r="C203" s="11"/>
      <c r="D203" s="11"/>
      <c r="E203" s="11"/>
      <c r="F203" s="11"/>
      <c r="G203" s="11"/>
      <c r="H203" s="11"/>
      <c r="I203" s="11"/>
      <c r="J203" s="13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</row>
    <row r="204" spans="1:45" x14ac:dyDescent="0.25">
      <c r="A204" s="11"/>
      <c r="B204" s="11"/>
      <c r="C204" s="11"/>
      <c r="D204" s="11"/>
      <c r="E204" s="11"/>
      <c r="F204" s="11"/>
      <c r="G204" s="11"/>
      <c r="H204" s="11"/>
      <c r="I204" s="11"/>
      <c r="J204" s="13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</row>
    <row r="205" spans="1:45" x14ac:dyDescent="0.25">
      <c r="A205" s="11"/>
      <c r="B205" s="11"/>
      <c r="C205" s="11"/>
      <c r="D205" s="11"/>
      <c r="E205" s="11"/>
      <c r="F205" s="11"/>
      <c r="G205" s="11"/>
      <c r="H205" s="11"/>
      <c r="I205" s="11"/>
      <c r="J205" s="13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</row>
    <row r="206" spans="1:45" x14ac:dyDescent="0.25">
      <c r="A206" s="11"/>
      <c r="B206" s="11"/>
      <c r="C206" s="11"/>
      <c r="D206" s="11"/>
      <c r="E206" s="11"/>
      <c r="F206" s="11"/>
      <c r="G206" s="11"/>
      <c r="H206" s="11"/>
      <c r="I206" s="11"/>
      <c r="J206" s="13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</row>
    <row r="207" spans="1:45" x14ac:dyDescent="0.25">
      <c r="A207" s="11"/>
      <c r="B207" s="11"/>
      <c r="C207" s="11"/>
      <c r="D207" s="11"/>
      <c r="E207" s="11"/>
      <c r="F207" s="11"/>
      <c r="G207" s="11"/>
      <c r="H207" s="11"/>
      <c r="I207" s="11"/>
      <c r="J207" s="13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</row>
    <row r="208" spans="1:45" x14ac:dyDescent="0.25">
      <c r="A208" s="11"/>
      <c r="B208" s="11"/>
      <c r="C208" s="11"/>
      <c r="D208" s="11"/>
      <c r="E208" s="11"/>
      <c r="F208" s="11"/>
      <c r="G208" s="11"/>
      <c r="H208" s="11"/>
      <c r="I208" s="11"/>
      <c r="J208" s="13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</row>
    <row r="209" spans="1:45" x14ac:dyDescent="0.25">
      <c r="A209" s="11"/>
      <c r="B209" s="11"/>
      <c r="C209" s="11"/>
      <c r="D209" s="11"/>
      <c r="E209" s="11"/>
      <c r="F209" s="11"/>
      <c r="G209" s="11"/>
      <c r="H209" s="11"/>
      <c r="I209" s="11"/>
      <c r="J209" s="13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</row>
    <row r="210" spans="1:45" x14ac:dyDescent="0.25">
      <c r="A210" s="11"/>
      <c r="B210" s="11"/>
      <c r="C210" s="11"/>
      <c r="D210" s="11"/>
      <c r="E210" s="11"/>
      <c r="F210" s="11"/>
      <c r="G210" s="11"/>
      <c r="H210" s="11"/>
      <c r="I210" s="11"/>
      <c r="J210" s="13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</row>
    <row r="211" spans="1:45" x14ac:dyDescent="0.25">
      <c r="A211" s="11"/>
      <c r="B211" s="11"/>
      <c r="C211" s="11"/>
      <c r="D211" s="11"/>
      <c r="E211" s="11"/>
      <c r="F211" s="11"/>
      <c r="G211" s="11"/>
      <c r="H211" s="11"/>
      <c r="I211" s="11"/>
      <c r="J211" s="13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</row>
    <row r="212" spans="1:45" x14ac:dyDescent="0.25">
      <c r="A212" s="11"/>
      <c r="B212" s="11"/>
      <c r="C212" s="11"/>
      <c r="D212" s="11"/>
      <c r="E212" s="11"/>
      <c r="F212" s="11"/>
      <c r="G212" s="11"/>
      <c r="H212" s="11"/>
      <c r="I212" s="11"/>
      <c r="J212" s="13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</row>
    <row r="213" spans="1:45" x14ac:dyDescent="0.25">
      <c r="A213" s="11"/>
      <c r="B213" s="11"/>
      <c r="C213" s="11"/>
      <c r="D213" s="11"/>
      <c r="E213" s="11"/>
      <c r="F213" s="11"/>
      <c r="G213" s="11"/>
      <c r="H213" s="11"/>
      <c r="I213" s="11"/>
      <c r="J213" s="13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</row>
    <row r="214" spans="1:45" x14ac:dyDescent="0.25">
      <c r="A214" s="11"/>
      <c r="B214" s="11"/>
      <c r="C214" s="11"/>
      <c r="D214" s="11"/>
      <c r="E214" s="11"/>
      <c r="F214" s="11"/>
      <c r="G214" s="11"/>
      <c r="H214" s="11"/>
      <c r="I214" s="11"/>
      <c r="J214" s="13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</row>
    <row r="215" spans="1:45" x14ac:dyDescent="0.25">
      <c r="A215" s="11"/>
      <c r="B215" s="11"/>
      <c r="C215" s="11"/>
      <c r="D215" s="11"/>
      <c r="E215" s="11"/>
      <c r="F215" s="11"/>
      <c r="G215" s="11"/>
      <c r="H215" s="11"/>
      <c r="I215" s="11"/>
      <c r="J215" s="13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</row>
    <row r="216" spans="1:45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3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</row>
    <row r="217" spans="1:45" x14ac:dyDescent="0.25">
      <c r="A217" s="11"/>
      <c r="B217" s="11"/>
      <c r="C217" s="11"/>
      <c r="D217" s="11"/>
      <c r="E217" s="11"/>
      <c r="F217" s="11"/>
      <c r="G217" s="11"/>
      <c r="H217" s="11"/>
      <c r="I217" s="11"/>
      <c r="J217" s="13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</row>
  </sheetData>
  <sheetProtection formatCells="0" formatColumns="0" formatRows="0" insertColumns="0" insertRows="0" insertHyperlinks="0" deleteColumns="0" deleteRows="0" sort="0" autoFilter="0" pivotTables="0"/>
  <protectedRanges>
    <protectedRange sqref="A6:V174" name="Område2"/>
    <protectedRange sqref="C5:D7" name="Search_1"/>
  </protectedRanges>
  <pageMargins left="0.7" right="0.7" top="0.75" bottom="0.75" header="0.3" footer="0.3"/>
  <pageSetup paperSize="8" scale="33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Drop Down 1">
              <controlPr defaultSize="0" autoLine="0" autoPict="0">
                <anchor moveWithCells="1">
                  <from>
                    <xdr:col>1</xdr:col>
                    <xdr:colOff>1162050</xdr:colOff>
                    <xdr:row>4</xdr:row>
                    <xdr:rowOff>180975</xdr:rowOff>
                  </from>
                  <to>
                    <xdr:col>3</xdr:col>
                    <xdr:colOff>1085850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D0ECB-AE81-4132-9EF9-6D49B02AE207}">
  <sheetPr codeName="Ark4"/>
  <dimension ref="B2:EA544"/>
  <sheetViews>
    <sheetView workbookViewId="0">
      <pane ySplit="13" topLeftCell="A75" activePane="bottomLeft" state="frozen"/>
      <selection activeCell="B8" sqref="B8"/>
      <selection pane="bottomLeft" activeCell="Q169" sqref="Q169"/>
    </sheetView>
  </sheetViews>
  <sheetFormatPr defaultRowHeight="15" x14ac:dyDescent="0.25"/>
  <cols>
    <col min="1" max="1" width="4.140625" customWidth="1"/>
    <col min="2" max="2" width="14.28515625" customWidth="1"/>
    <col min="3" max="3" width="42.7109375" customWidth="1"/>
    <col min="4" max="4" width="14.85546875" customWidth="1"/>
    <col min="5" max="5" width="11.5703125" customWidth="1"/>
    <col min="6" max="7" width="25.42578125" customWidth="1"/>
    <col min="8" max="8" width="23.28515625" customWidth="1"/>
    <col min="9" max="13" width="13.42578125" customWidth="1"/>
    <col min="14" max="14" width="42.140625" customWidth="1"/>
    <col min="18" max="18" width="14" customWidth="1"/>
    <col min="19" max="19" width="44.42578125" customWidth="1"/>
    <col min="20" max="20" width="14.85546875" customWidth="1"/>
    <col min="21" max="22" width="9.5703125" customWidth="1"/>
    <col min="23" max="23" width="21.85546875" customWidth="1"/>
    <col min="24" max="24" width="16.7109375" style="4" customWidth="1"/>
    <col min="25" max="25" width="38.7109375" customWidth="1"/>
    <col min="26" max="26" width="37.85546875" customWidth="1"/>
    <col min="27" max="27" width="18" customWidth="1"/>
    <col min="28" max="28" width="13" style="4" customWidth="1"/>
    <col min="29" max="29" width="14.85546875" style="4" customWidth="1"/>
    <col min="30" max="32" width="20.42578125" customWidth="1"/>
    <col min="33" max="48" width="8.42578125" customWidth="1"/>
    <col min="49" max="49" width="20.7109375" customWidth="1"/>
    <col min="52" max="52" width="34.5703125" customWidth="1"/>
    <col min="56" max="56" width="14.140625" customWidth="1"/>
    <col min="57" max="57" width="10.42578125" customWidth="1"/>
    <col min="61" max="61" width="12.85546875" customWidth="1"/>
    <col min="88" max="88" width="13.140625" customWidth="1"/>
    <col min="89" max="89" width="14.7109375" customWidth="1"/>
    <col min="91" max="91" width="28.85546875" customWidth="1"/>
    <col min="93" max="93" width="10.28515625" customWidth="1"/>
    <col min="94" max="94" width="10.42578125" customWidth="1"/>
    <col min="96" max="96" width="37.5703125" customWidth="1"/>
    <col min="116" max="116" width="10.140625" customWidth="1"/>
    <col min="129" max="129" width="8.28515625" customWidth="1"/>
  </cols>
  <sheetData>
    <row r="2" spans="2:130" x14ac:dyDescent="0.25">
      <c r="B2" s="5" t="s">
        <v>34</v>
      </c>
    </row>
    <row r="3" spans="2:130" x14ac:dyDescent="0.25">
      <c r="B3" t="s">
        <v>35</v>
      </c>
    </row>
    <row r="4" spans="2:130" x14ac:dyDescent="0.25">
      <c r="B4" t="s">
        <v>36</v>
      </c>
      <c r="AG4" s="11" t="s">
        <v>18</v>
      </c>
      <c r="AH4" s="11" t="s">
        <v>19</v>
      </c>
      <c r="AI4" s="11" t="s">
        <v>20</v>
      </c>
      <c r="AJ4" s="11" t="s">
        <v>21</v>
      </c>
      <c r="AK4" s="11" t="s">
        <v>22</v>
      </c>
      <c r="AL4" s="11" t="s">
        <v>23</v>
      </c>
      <c r="AM4" s="11" t="s">
        <v>24</v>
      </c>
      <c r="AN4" s="11" t="s">
        <v>25</v>
      </c>
      <c r="AO4" s="11" t="s">
        <v>26</v>
      </c>
      <c r="AP4" s="11" t="s">
        <v>27</v>
      </c>
      <c r="AQ4" s="11" t="s">
        <v>28</v>
      </c>
      <c r="AR4" s="11" t="s">
        <v>29</v>
      </c>
      <c r="AS4" s="11" t="s">
        <v>30</v>
      </c>
      <c r="AT4" s="11" t="s">
        <v>31</v>
      </c>
      <c r="AU4" s="11" t="s">
        <v>32</v>
      </c>
      <c r="AV4" s="11" t="s">
        <v>33</v>
      </c>
    </row>
    <row r="5" spans="2:130" x14ac:dyDescent="0.25">
      <c r="B5" t="s">
        <v>37</v>
      </c>
    </row>
    <row r="6" spans="2:130" x14ac:dyDescent="0.25">
      <c r="B6" t="s">
        <v>38</v>
      </c>
    </row>
    <row r="7" spans="2:130" x14ac:dyDescent="0.25">
      <c r="B7" t="s">
        <v>39</v>
      </c>
    </row>
    <row r="8" spans="2:130" x14ac:dyDescent="0.25">
      <c r="B8" t="s">
        <v>40</v>
      </c>
    </row>
    <row r="10" spans="2:130" x14ac:dyDescent="0.25">
      <c r="AG10" s="28" t="s">
        <v>41</v>
      </c>
      <c r="BN10" s="28" t="s">
        <v>41</v>
      </c>
      <c r="CT10" s="28" t="s">
        <v>41</v>
      </c>
      <c r="DK10" s="5" t="s">
        <v>42</v>
      </c>
    </row>
    <row r="11" spans="2:130" ht="18.75" x14ac:dyDescent="0.3">
      <c r="R11" s="29" t="s">
        <v>43</v>
      </c>
      <c r="AG11" s="28" t="s">
        <v>44</v>
      </c>
      <c r="AH11" s="28" t="s">
        <v>45</v>
      </c>
      <c r="AI11" s="28" t="s">
        <v>46</v>
      </c>
      <c r="AJ11" s="28" t="s">
        <v>47</v>
      </c>
      <c r="AK11" s="28" t="s">
        <v>48</v>
      </c>
      <c r="AL11" s="28" t="s">
        <v>49</v>
      </c>
      <c r="AM11" s="28" t="s">
        <v>50</v>
      </c>
      <c r="AN11" s="28" t="s">
        <v>51</v>
      </c>
      <c r="AO11" s="28" t="s">
        <v>52</v>
      </c>
      <c r="AP11" s="28" t="s">
        <v>53</v>
      </c>
      <c r="AQ11" s="28" t="s">
        <v>54</v>
      </c>
      <c r="AR11" s="28" t="s">
        <v>55</v>
      </c>
      <c r="AS11" s="28" t="s">
        <v>56</v>
      </c>
      <c r="AT11" s="28" t="s">
        <v>57</v>
      </c>
      <c r="AU11" s="28" t="s">
        <v>58</v>
      </c>
      <c r="AV11" s="28" t="s">
        <v>33</v>
      </c>
      <c r="AY11" s="30" t="s">
        <v>59</v>
      </c>
      <c r="BE11" s="4"/>
      <c r="BI11" s="4"/>
      <c r="BJ11" s="4"/>
      <c r="BN11" s="28" t="s">
        <v>44</v>
      </c>
      <c r="BO11" s="28" t="s">
        <v>45</v>
      </c>
      <c r="BP11" s="28" t="s">
        <v>46</v>
      </c>
      <c r="BQ11" s="28" t="s">
        <v>47</v>
      </c>
      <c r="BR11" s="28" t="s">
        <v>48</v>
      </c>
      <c r="BS11" s="28" t="s">
        <v>49</v>
      </c>
      <c r="BT11" s="28" t="s">
        <v>50</v>
      </c>
      <c r="BU11" s="28" t="s">
        <v>51</v>
      </c>
      <c r="BV11" s="28" t="s">
        <v>52</v>
      </c>
      <c r="BW11" s="28" t="s">
        <v>53</v>
      </c>
      <c r="BX11" s="28" t="s">
        <v>54</v>
      </c>
      <c r="BY11" s="28" t="s">
        <v>55</v>
      </c>
      <c r="BZ11" s="28" t="s">
        <v>56</v>
      </c>
      <c r="CA11" s="28" t="s">
        <v>57</v>
      </c>
      <c r="CB11" s="28" t="s">
        <v>58</v>
      </c>
      <c r="CC11" s="28" t="s">
        <v>33</v>
      </c>
      <c r="CE11" s="30" t="s">
        <v>60</v>
      </c>
      <c r="CK11" s="4"/>
      <c r="CO11" s="4"/>
      <c r="CP11" s="4"/>
      <c r="CT11" s="28" t="s">
        <v>18</v>
      </c>
      <c r="CU11" s="28" t="s">
        <v>19</v>
      </c>
      <c r="CV11" s="28" t="s">
        <v>20</v>
      </c>
      <c r="CW11" s="28" t="s">
        <v>21</v>
      </c>
      <c r="CX11" s="28" t="s">
        <v>22</v>
      </c>
      <c r="CY11" s="28" t="s">
        <v>23</v>
      </c>
      <c r="CZ11" s="28" t="s">
        <v>24</v>
      </c>
      <c r="DA11" s="28" t="s">
        <v>25</v>
      </c>
      <c r="DB11" s="28" t="s">
        <v>26</v>
      </c>
      <c r="DC11" s="28" t="s">
        <v>27</v>
      </c>
      <c r="DD11" s="28" t="s">
        <v>28</v>
      </c>
      <c r="DE11" s="28" t="s">
        <v>29</v>
      </c>
      <c r="DF11" s="28" t="s">
        <v>30</v>
      </c>
      <c r="DG11" s="28" t="s">
        <v>31</v>
      </c>
      <c r="DH11" s="28" t="s">
        <v>32</v>
      </c>
      <c r="DI11" s="28" t="s">
        <v>33</v>
      </c>
      <c r="DK11" s="28" t="s">
        <v>18</v>
      </c>
      <c r="DL11" s="28" t="s">
        <v>19</v>
      </c>
      <c r="DM11" s="28" t="s">
        <v>20</v>
      </c>
      <c r="DN11" s="28" t="s">
        <v>21</v>
      </c>
      <c r="DO11" s="28" t="s">
        <v>22</v>
      </c>
      <c r="DP11" s="28" t="s">
        <v>23</v>
      </c>
      <c r="DQ11" s="28" t="s">
        <v>24</v>
      </c>
      <c r="DR11" s="28" t="s">
        <v>25</v>
      </c>
      <c r="DS11" s="28" t="s">
        <v>26</v>
      </c>
      <c r="DT11" s="28" t="s">
        <v>27</v>
      </c>
      <c r="DU11" s="28" t="s">
        <v>28</v>
      </c>
      <c r="DV11" s="28" t="s">
        <v>29</v>
      </c>
      <c r="DW11" s="28" t="s">
        <v>30</v>
      </c>
      <c r="DX11" s="28" t="s">
        <v>31</v>
      </c>
      <c r="DY11" s="28" t="s">
        <v>32</v>
      </c>
      <c r="DZ11" s="28" t="s">
        <v>33</v>
      </c>
    </row>
    <row r="12" spans="2:130" x14ac:dyDescent="0.25">
      <c r="F12" s="6"/>
      <c r="G12" s="6"/>
      <c r="BE12" s="4"/>
      <c r="BI12" s="4"/>
      <c r="BJ12" s="4"/>
      <c r="CK12" s="4"/>
      <c r="CO12" s="4"/>
      <c r="CP12" s="4"/>
    </row>
    <row r="13" spans="2:130" x14ac:dyDescent="0.25">
      <c r="B13" s="5" t="s">
        <v>61</v>
      </c>
      <c r="C13" s="5" t="s">
        <v>7</v>
      </c>
      <c r="D13" s="5" t="s">
        <v>8</v>
      </c>
      <c r="E13" s="5" t="s">
        <v>62</v>
      </c>
      <c r="F13" s="7" t="s">
        <v>63</v>
      </c>
      <c r="G13" s="7" t="s">
        <v>11</v>
      </c>
      <c r="H13" s="5" t="s">
        <v>12</v>
      </c>
      <c r="I13" s="5" t="s">
        <v>13</v>
      </c>
      <c r="J13" s="5" t="s">
        <v>14</v>
      </c>
      <c r="K13" s="5" t="s">
        <v>64</v>
      </c>
      <c r="L13" s="5" t="s">
        <v>65</v>
      </c>
      <c r="M13" s="5" t="s">
        <v>66</v>
      </c>
      <c r="N13" s="5" t="s">
        <v>67</v>
      </c>
      <c r="Q13" s="27" t="s">
        <v>68</v>
      </c>
      <c r="R13" t="s">
        <v>69</v>
      </c>
      <c r="S13" t="s">
        <v>70</v>
      </c>
      <c r="T13" t="s">
        <v>71</v>
      </c>
      <c r="U13" t="s">
        <v>72</v>
      </c>
      <c r="V13" t="s">
        <v>73</v>
      </c>
      <c r="W13" t="s">
        <v>74</v>
      </c>
      <c r="X13" t="s">
        <v>75</v>
      </c>
      <c r="Y13" t="s">
        <v>76</v>
      </c>
      <c r="Z13" t="s">
        <v>77</v>
      </c>
      <c r="AA13" t="s">
        <v>78</v>
      </c>
      <c r="AB13" t="s">
        <v>79</v>
      </c>
      <c r="AC13" t="s">
        <v>80</v>
      </c>
      <c r="AD13" t="s">
        <v>81</v>
      </c>
      <c r="AE13" t="s">
        <v>11</v>
      </c>
      <c r="AF13" t="s">
        <v>66</v>
      </c>
      <c r="AG13" t="s">
        <v>44</v>
      </c>
      <c r="AH13" t="s">
        <v>45</v>
      </c>
      <c r="AI13" t="s">
        <v>46</v>
      </c>
      <c r="AJ13" t="s">
        <v>82</v>
      </c>
      <c r="AK13" t="s">
        <v>83</v>
      </c>
      <c r="AL13" t="s">
        <v>84</v>
      </c>
      <c r="AM13" t="s">
        <v>50</v>
      </c>
      <c r="AN13" t="s">
        <v>51</v>
      </c>
      <c r="AO13" t="s">
        <v>85</v>
      </c>
      <c r="AP13" t="s">
        <v>86</v>
      </c>
      <c r="AQ13" t="s">
        <v>87</v>
      </c>
      <c r="AR13" s="36" t="s">
        <v>88</v>
      </c>
      <c r="AS13" t="s">
        <v>56</v>
      </c>
      <c r="AT13" t="s">
        <v>57</v>
      </c>
      <c r="AU13" t="s">
        <v>58</v>
      </c>
      <c r="AV13" t="s">
        <v>89</v>
      </c>
      <c r="AY13" t="s">
        <v>69</v>
      </c>
      <c r="AZ13" t="s">
        <v>70</v>
      </c>
      <c r="BA13" t="s">
        <v>71</v>
      </c>
      <c r="BB13" t="s">
        <v>72</v>
      </c>
      <c r="BC13" t="s">
        <v>73</v>
      </c>
      <c r="BD13" t="s">
        <v>74</v>
      </c>
      <c r="BE13" t="s">
        <v>75</v>
      </c>
      <c r="BF13" t="s">
        <v>76</v>
      </c>
      <c r="BG13" t="s">
        <v>77</v>
      </c>
      <c r="BH13" t="s">
        <v>78</v>
      </c>
      <c r="BI13" t="s">
        <v>79</v>
      </c>
      <c r="BJ13" t="s">
        <v>80</v>
      </c>
      <c r="BK13" t="s">
        <v>81</v>
      </c>
      <c r="BL13" t="s">
        <v>11</v>
      </c>
      <c r="BM13" t="s">
        <v>66</v>
      </c>
      <c r="BN13" t="s">
        <v>44</v>
      </c>
      <c r="BO13" t="s">
        <v>45</v>
      </c>
      <c r="BP13" t="s">
        <v>46</v>
      </c>
      <c r="BQ13" t="s">
        <v>82</v>
      </c>
      <c r="BR13" t="s">
        <v>83</v>
      </c>
      <c r="BS13" t="s">
        <v>84</v>
      </c>
      <c r="BT13" t="s">
        <v>50</v>
      </c>
      <c r="BU13" t="s">
        <v>51</v>
      </c>
      <c r="BV13" t="s">
        <v>85</v>
      </c>
      <c r="BW13" t="s">
        <v>86</v>
      </c>
      <c r="BX13" t="s">
        <v>87</v>
      </c>
      <c r="BY13" s="50" t="s">
        <v>88</v>
      </c>
      <c r="BZ13" t="s">
        <v>56</v>
      </c>
      <c r="CA13" t="s">
        <v>57</v>
      </c>
      <c r="CB13" t="s">
        <v>58</v>
      </c>
      <c r="CC13" t="s">
        <v>89</v>
      </c>
      <c r="CE13" t="s">
        <v>69</v>
      </c>
      <c r="CF13" t="s">
        <v>70</v>
      </c>
      <c r="CG13" t="s">
        <v>71</v>
      </c>
      <c r="CH13" t="s">
        <v>72</v>
      </c>
      <c r="CI13" t="s">
        <v>73</v>
      </c>
      <c r="CJ13" t="s">
        <v>74</v>
      </c>
      <c r="CK13" t="s">
        <v>75</v>
      </c>
      <c r="CL13" t="s">
        <v>76</v>
      </c>
      <c r="CM13" t="s">
        <v>77</v>
      </c>
      <c r="CN13" t="s">
        <v>78</v>
      </c>
      <c r="CO13" t="s">
        <v>79</v>
      </c>
      <c r="CP13" t="s">
        <v>80</v>
      </c>
      <c r="CQ13" t="s">
        <v>81</v>
      </c>
      <c r="CR13" t="s">
        <v>11</v>
      </c>
      <c r="CS13" t="s">
        <v>66</v>
      </c>
      <c r="CT13" t="s">
        <v>44</v>
      </c>
      <c r="CU13" t="s">
        <v>45</v>
      </c>
      <c r="CV13" t="s">
        <v>46</v>
      </c>
      <c r="CW13" t="s">
        <v>82</v>
      </c>
      <c r="CX13" t="s">
        <v>83</v>
      </c>
      <c r="CY13" t="s">
        <v>84</v>
      </c>
      <c r="CZ13" t="s">
        <v>50</v>
      </c>
      <c r="DA13" t="s">
        <v>51</v>
      </c>
      <c r="DB13" t="s">
        <v>85</v>
      </c>
      <c r="DC13" t="s">
        <v>86</v>
      </c>
      <c r="DD13" t="s">
        <v>87</v>
      </c>
      <c r="DE13" s="51" t="s">
        <v>88</v>
      </c>
      <c r="DF13" t="s">
        <v>56</v>
      </c>
      <c r="DG13" t="s">
        <v>57</v>
      </c>
      <c r="DH13" t="s">
        <v>58</v>
      </c>
      <c r="DI13" t="s">
        <v>89</v>
      </c>
    </row>
    <row r="14" spans="2:130" x14ac:dyDescent="0.25">
      <c r="B14" t="str">
        <f>IF(Q14="ja",XPlan_rawFinal[[#This Row],[EKA_kode]],"")</f>
        <v>T340099402</v>
      </c>
      <c r="C14" t="str">
        <f>IF(XPlan[[#This Row],[EKA]]&lt;&gt;"",XPlan_rawFinal[[#This Row],[eka_langtnavn]],"")</f>
        <v>Mathematics for Engineering 1 (First year exam)</v>
      </c>
      <c r="D14" t="str">
        <f>IF(XPlan[[#This Row],[EKA]]&lt;&gt;"",IF(XPlan_rawFinal[[#This Row],[Interne-kode]]&lt;&gt;"(tom)",XPlan_rawFinal[[#This Row],[Interne-kode]],""),"")</f>
        <v>MC-MATH1-ENG</v>
      </c>
      <c r="E1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04-05-2026</v>
      </c>
      <c r="G14" t="str">
        <f>IF(XPlan[[#This Row],[EKA]]&lt;&gt;"",IF(XPlan_rawFinal[[#This Row],[Campus]]&lt;&gt;"(tom)",XPlan_rawFinal[[#This Row],[Campus]],""),"")</f>
        <v>Sønderborg</v>
      </c>
      <c r="H14" t="str">
        <f>IF(XPlan[[#This Row],[EKA]]&lt;&gt;"",IF(OR(XPlan_rawFinal[[#This Row],[Prøveform]]="(tom)",XPlan_rawFinal[[#This Row],[Prøveform]]=""),"",XPlan_rawFinal[[#This Row],[Prøveform]]),"")</f>
        <v>Written examination</v>
      </c>
      <c r="I14" t="str">
        <f>IF(XPlan[[#This Row],[EKA]]&lt;&gt;"",IF(XPlan_rawFinal[[#This Row],[Eksaminator_samlet]]&lt;&gt;"",XPlan_rawFinal[[#This Row],[Eksaminator_samlet]],""),"")</f>
        <v>Bjarne Schmidt</v>
      </c>
      <c r="J14" t="str">
        <f>IF(XPlan[[#This Row],[EKA]]&lt;&gt;"",IF(OR(XPlan_rawFinal[[#This Row],[Censur]]="(tom)",XPlan_rawFinal[[#This Row],[Censur]]=""),"",XPlan_rawFinal[[#This Row],[Censur]]),"")</f>
        <v/>
      </c>
      <c r="K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4" t="s">
        <v>90</v>
      </c>
      <c r="M14" t="str">
        <f>IF(XPlan[[#This Row],[EKA]]&lt;&gt;"",IF(XPlan_rawFinal[[#This Row],[BEMÆRK]]&lt;&gt;"(tom)",XPlan_rawFinal[[#This Row],[BEMÆRK]],""),"")</f>
        <v/>
      </c>
      <c r="N1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Sdb.,,,,,,,,,,,,,,All exams</v>
      </c>
      <c r="Q14" t="s">
        <v>91</v>
      </c>
      <c r="R14" t="s">
        <v>105</v>
      </c>
      <c r="S14" t="s">
        <v>375</v>
      </c>
      <c r="T14" t="s">
        <v>376</v>
      </c>
      <c r="U14" t="s">
        <v>94</v>
      </c>
      <c r="V14" t="s">
        <v>95</v>
      </c>
      <c r="W14" s="4">
        <v>46146</v>
      </c>
      <c r="Y14" t="s">
        <v>96</v>
      </c>
      <c r="Z14" t="s">
        <v>97</v>
      </c>
      <c r="AB14" s="4" t="s">
        <v>95</v>
      </c>
      <c r="AE14" t="s">
        <v>99</v>
      </c>
      <c r="AF14" t="s">
        <v>95</v>
      </c>
      <c r="AG14" t="s">
        <v>18</v>
      </c>
      <c r="AH14" t="s">
        <v>19</v>
      </c>
      <c r="AI14" t="s">
        <v>20</v>
      </c>
      <c r="AJ14" t="s">
        <v>100</v>
      </c>
      <c r="AK14" t="s">
        <v>100</v>
      </c>
      <c r="AL14" t="s">
        <v>100</v>
      </c>
      <c r="AM14" t="s">
        <v>100</v>
      </c>
      <c r="AN14" t="s">
        <v>100</v>
      </c>
      <c r="AO14" t="s">
        <v>100</v>
      </c>
      <c r="AP14" t="s">
        <v>100</v>
      </c>
      <c r="AQ14" t="s">
        <v>100</v>
      </c>
      <c r="AR14" t="s">
        <v>100</v>
      </c>
      <c r="AS14" t="s">
        <v>100</v>
      </c>
      <c r="AT14" t="s">
        <v>100</v>
      </c>
      <c r="AU14" t="s">
        <v>100</v>
      </c>
      <c r="AV14" t="s">
        <v>100</v>
      </c>
      <c r="AY14" t="s">
        <v>105</v>
      </c>
      <c r="AZ14" t="s">
        <v>375</v>
      </c>
      <c r="BA14" t="s">
        <v>376</v>
      </c>
      <c r="BB14" t="s">
        <v>94</v>
      </c>
      <c r="BC14" t="s">
        <v>95</v>
      </c>
      <c r="BD14" s="4">
        <v>46146</v>
      </c>
      <c r="BE14" s="4"/>
      <c r="BG14" t="s">
        <v>97</v>
      </c>
      <c r="BI14" s="4" t="s">
        <v>95</v>
      </c>
      <c r="BJ14" s="4"/>
      <c r="BL14" t="s">
        <v>99</v>
      </c>
      <c r="BM14" t="s">
        <v>95</v>
      </c>
      <c r="BN14" t="s">
        <v>100</v>
      </c>
      <c r="BO14" t="s">
        <v>100</v>
      </c>
      <c r="BP14" t="s">
        <v>100</v>
      </c>
      <c r="BQ14" t="s">
        <v>100</v>
      </c>
      <c r="BR14" t="s">
        <v>100</v>
      </c>
      <c r="BS14" t="s">
        <v>100</v>
      </c>
      <c r="BT14" t="s">
        <v>100</v>
      </c>
      <c r="BU14" t="s">
        <v>100</v>
      </c>
      <c r="BV14" t="s">
        <v>100</v>
      </c>
      <c r="BW14" t="s">
        <v>100</v>
      </c>
      <c r="BX14" t="s">
        <v>100</v>
      </c>
      <c r="BY14" t="s">
        <v>100</v>
      </c>
      <c r="BZ14" t="s">
        <v>100</v>
      </c>
      <c r="CA14" t="s">
        <v>100</v>
      </c>
      <c r="CB14" t="s">
        <v>100</v>
      </c>
      <c r="CC14" t="s">
        <v>100</v>
      </c>
      <c r="CE14" t="s">
        <v>164</v>
      </c>
      <c r="CF14" t="s">
        <v>165</v>
      </c>
      <c r="CG14" t="s">
        <v>166</v>
      </c>
      <c r="CH14" t="s">
        <v>167</v>
      </c>
      <c r="CI14" t="s">
        <v>95</v>
      </c>
      <c r="CJ14" s="4">
        <v>46181</v>
      </c>
      <c r="CK14" s="4">
        <v>46197</v>
      </c>
      <c r="CL14" t="s">
        <v>145</v>
      </c>
      <c r="CM14" t="s">
        <v>168</v>
      </c>
      <c r="CN14" t="s">
        <v>112</v>
      </c>
      <c r="CO14" s="4" t="s">
        <v>95</v>
      </c>
      <c r="CP14" s="4"/>
      <c r="CQ14" t="s">
        <v>134</v>
      </c>
      <c r="CR14" t="s">
        <v>99</v>
      </c>
      <c r="CS14" t="s">
        <v>95</v>
      </c>
      <c r="CT14" t="s">
        <v>100</v>
      </c>
      <c r="CU14" t="s">
        <v>100</v>
      </c>
      <c r="CV14" t="s">
        <v>100</v>
      </c>
      <c r="CW14" t="s">
        <v>100</v>
      </c>
      <c r="CX14" t="s">
        <v>100</v>
      </c>
      <c r="CY14" t="s">
        <v>100</v>
      </c>
      <c r="CZ14" t="s">
        <v>100</v>
      </c>
      <c r="DA14" t="s">
        <v>100</v>
      </c>
      <c r="DB14" t="s">
        <v>26</v>
      </c>
      <c r="DC14" t="s">
        <v>27</v>
      </c>
      <c r="DD14" t="s">
        <v>100</v>
      </c>
      <c r="DE14" t="s">
        <v>100</v>
      </c>
      <c r="DF14" t="s">
        <v>30</v>
      </c>
      <c r="DG14" t="s">
        <v>31</v>
      </c>
      <c r="DH14" t="s">
        <v>100</v>
      </c>
      <c r="DI14" t="s">
        <v>100</v>
      </c>
      <c r="DK14" t="str">
        <f>IF(AND(XPlan_raw[[#This Row],[BEng in Electronics]]&lt;&gt;"(tom)",XPlan_raw[[#This Row],[BEng in Electronics]]&lt;&gt;""),CT$11,"")</f>
        <v/>
      </c>
      <c r="DL14" t="str">
        <f>IF(AND(XPlan_raw[[#This Row],[BEng in Mechanical Engineering]]&lt;&gt;"(tom)",XPlan_raw[[#This Row],[BEng in Mechanical Engineering]]&lt;&gt;""),CU$11,"")</f>
        <v/>
      </c>
      <c r="DM14" t="str">
        <f>IF(AND(XPlan_raw[[#This Row],[BEng in Mechatronics]]&lt;&gt;"(tom)",XPlan_raw[[#This Row],[BEng in Mechatronics]]&lt;&gt;""),CV$11,"")</f>
        <v/>
      </c>
      <c r="DN14" t="str">
        <f>IF(AND(XPlan_raw[[#This Row],[BSc in Electronics]]&lt;&gt;"(tom)",XPlan_raw[[#This Row],[BSc in Electronics]]&lt;&gt;""),CW$11,"")</f>
        <v/>
      </c>
      <c r="DO14" t="str">
        <f>IF(AND(XPlan_raw[[#This Row],[BSc in I&amp;B]]&lt;&gt;"(tom)",XPlan_raw[[#This Row],[BSc in I&amp;B]]&lt;&gt;""),CX$11,"")</f>
        <v/>
      </c>
      <c r="DP14" t="str">
        <f>IF(AND(XPlan_raw[[#This Row],[BSc in Software]]&lt;&gt;"(tom)",XPlan_raw[[#This Row],[BSc in Software]]&lt;&gt;""),CY$11,"")</f>
        <v/>
      </c>
      <c r="DQ14" t="str">
        <f>IF(AND(XPlan_raw[[#This Row],[BSc in Mechanical Engineering]]&lt;&gt;"(tom)",XPlan_raw[[#This Row],[BSc in Mechanical Engineering]]&lt;&gt;""),CZ$11,"")</f>
        <v/>
      </c>
      <c r="DR14" t="str">
        <f>IF(AND(XPlan_raw[[#This Row],[BSc in Mechatronic Engineering]]&lt;&gt;"(tom)",XPlan_raw[[#This Row],[BSc in Mechatronic Engineering]]&lt;&gt;""),DA$11,"")</f>
        <v/>
      </c>
      <c r="DS14" t="str">
        <f>IF(AND(XPlan_raw[[#This Row],[MSc in Electronics]]&lt;&gt;"(tom)",XPlan_raw[[#This Row],[MSc in Electronics]]&lt;&gt;""),DB$11,"")</f>
        <v>MSc in Electronics Engineering - Sdb.</v>
      </c>
      <c r="DT14" t="str">
        <f>IF(AND(XPlan_raw[[#This Row],[MSc in I&amp;B]]&lt;&gt;"(tom)",XPlan_raw[[#This Row],[MSc in I&amp;B]]&lt;&gt;""),DC$11,"")</f>
        <v>MSc in Enginreering, Innovation and Business - Sdb.</v>
      </c>
      <c r="DU14" t="str">
        <f>IF(AND(XPlan_raw[[#This Row],[MSc in Pysics and Technology]]&lt;&gt;"(tom)",XPlan_raw[[#This Row],[MSc in Pysics and Technology]]&lt;&gt;""),DD$11,"")</f>
        <v/>
      </c>
      <c r="DV14" t="str">
        <f>IF(AND(XPlan_raw[[#This Row],[MSc in Software]]&lt;&gt;"(tom)",XPlan_raw[[#This Row],[MSc in Software]]&lt;&gt;""),DE$11,"")</f>
        <v/>
      </c>
      <c r="DW14" t="str">
        <f>IF(AND(XPlan_raw[[#This Row],[MSc in Mechanical Engineering]]&lt;&gt;"(tom)",XPlan_raw[[#This Row],[MSc in Mechanical Engineering]]&lt;&gt;""),DF$11,"")</f>
        <v>MSc in Mechanical Engineering - Sdb.</v>
      </c>
      <c r="DX14" t="str">
        <f>IF(AND(XPlan_raw[[#This Row],[MSc in Mechatronic Engineering]]&lt;&gt;"(tom)",XPlan_raw[[#This Row],[MSc in Mechatronic Engineering]]&lt;&gt;""),DG$11,"")</f>
        <v>MSc in Mechatronic Engineering - Sdb.</v>
      </c>
      <c r="DY14" t="str">
        <f>IF(AND(XPlan_raw[[#This Row],[MSc in Supply Chain Digitalisation ]]&lt;&gt;"(tom)",XPlan_raw[[#This Row],[MSc in Supply Chain Digitalisation ]]&lt;&gt;""),DH$11,"")</f>
        <v/>
      </c>
      <c r="DZ14" t="str">
        <f>IF(AND(XPlan_raw[[#This Row],[Enkeltfag/Exchange]]&lt;&gt;"(tom)",XPlan_raw[[#This Row],[Enkeltfag/Exchange]]&lt;&gt;""),DI$11,"")</f>
        <v/>
      </c>
    </row>
    <row r="15" spans="2:130" x14ac:dyDescent="0.25">
      <c r="B15" t="str">
        <f>IF(Q15="ja",XPlan_rawFinal[[#This Row],[EKA_kode]],"")</f>
        <v>T340094402</v>
      </c>
      <c r="C15" t="str">
        <f>IF(XPlan[[#This Row],[EKA]]&lt;&gt;"",XPlan_rawFinal[[#This Row],[eka_langtnavn]],"")</f>
        <v>Mathematics for Science 1 (First year exam)</v>
      </c>
      <c r="D15" t="str">
        <f>IF(XPlan[[#This Row],[EKA]]&lt;&gt;"",IF(XPlan_rawFinal[[#This Row],[Interne-kode]]&lt;&gt;"(tom)",XPlan_rawFinal[[#This Row],[Interne-kode]],""),"")</f>
        <v>MC-MATH1-Sc</v>
      </c>
      <c r="E1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04-05-2026</v>
      </c>
      <c r="G15" t="str">
        <f>IF(XPlan[[#This Row],[EKA]]&lt;&gt;"",IF(XPlan_rawFinal[[#This Row],[Campus]]&lt;&gt;"(tom)",XPlan_rawFinal[[#This Row],[Campus]],""),"")</f>
        <v>Sønderborg</v>
      </c>
      <c r="H15" t="str">
        <f>IF(XPlan[[#This Row],[EKA]]&lt;&gt;"",IF(OR(XPlan_rawFinal[[#This Row],[Prøveform]]="(tom)",XPlan_rawFinal[[#This Row],[Prøveform]]=""),"",XPlan_rawFinal[[#This Row],[Prøveform]]),"")</f>
        <v>Written examination</v>
      </c>
      <c r="I15" t="str">
        <f>IF(XPlan[[#This Row],[EKA]]&lt;&gt;"",IF(XPlan_rawFinal[[#This Row],[Eksaminator_samlet]]&lt;&gt;"",XPlan_rawFinal[[#This Row],[Eksaminator_samlet]],""),"")</f>
        <v>Bjarne Schmidt</v>
      </c>
      <c r="J15" t="str">
        <f>IF(XPlan[[#This Row],[EKA]]&lt;&gt;"",IF(OR(XPlan_rawFinal[[#This Row],[Censur]]="(tom)",XPlan_rawFinal[[#This Row],[Censur]]=""),"",XPlan_rawFinal[[#This Row],[Censur]]),"")</f>
        <v/>
      </c>
      <c r="K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5" t="s">
        <v>90</v>
      </c>
      <c r="M15" t="str">
        <f>IF(XPlan[[#This Row],[EKA]]&lt;&gt;"",IF(XPlan_rawFinal[[#This Row],[BEMÆRK]]&lt;&gt;"(tom)",XPlan_rawFinal[[#This Row],[BEMÆRK]],""),"")</f>
        <v/>
      </c>
      <c r="N1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Sdb.,BSc in Enginreering, Innovation and Business - Sdb.,BSc in Software Engineering -. Sdb.,BSc in Mechanical Engineering - Sdb.,BSc in Mechatronic Engineering - Sdb.,,,,,,,,,All exams</v>
      </c>
      <c r="Q15" t="s">
        <v>91</v>
      </c>
      <c r="R15" t="s">
        <v>92</v>
      </c>
      <c r="S15" t="s">
        <v>371</v>
      </c>
      <c r="T15" t="s">
        <v>93</v>
      </c>
      <c r="U15" t="s">
        <v>94</v>
      </c>
      <c r="V15" t="s">
        <v>95</v>
      </c>
      <c r="W15" s="4">
        <v>46146</v>
      </c>
      <c r="Y15" t="s">
        <v>96</v>
      </c>
      <c r="Z15" t="s">
        <v>97</v>
      </c>
      <c r="AB15" s="4" t="s">
        <v>95</v>
      </c>
      <c r="AE15" t="s">
        <v>99</v>
      </c>
      <c r="AF15" t="s">
        <v>95</v>
      </c>
      <c r="AG15" t="s">
        <v>100</v>
      </c>
      <c r="AH15" t="s">
        <v>100</v>
      </c>
      <c r="AI15" t="s">
        <v>100</v>
      </c>
      <c r="AJ15" t="s">
        <v>21</v>
      </c>
      <c r="AK15" t="s">
        <v>22</v>
      </c>
      <c r="AL15" t="s">
        <v>23</v>
      </c>
      <c r="AM15" t="s">
        <v>24</v>
      </c>
      <c r="AN15" t="s">
        <v>25</v>
      </c>
      <c r="AO15" t="s">
        <v>100</v>
      </c>
      <c r="AP15" t="s">
        <v>100</v>
      </c>
      <c r="AQ15" t="s">
        <v>100</v>
      </c>
      <c r="AR15" t="s">
        <v>100</v>
      </c>
      <c r="AS15" t="s">
        <v>100</v>
      </c>
      <c r="AT15" t="s">
        <v>100</v>
      </c>
      <c r="AU15" t="s">
        <v>100</v>
      </c>
      <c r="AV15" t="s">
        <v>100</v>
      </c>
      <c r="AY15" t="s">
        <v>92</v>
      </c>
      <c r="AZ15" t="s">
        <v>371</v>
      </c>
      <c r="BA15" t="s">
        <v>93</v>
      </c>
      <c r="BB15" t="s">
        <v>94</v>
      </c>
      <c r="BC15" t="s">
        <v>95</v>
      </c>
      <c r="BD15" s="4">
        <v>46146</v>
      </c>
      <c r="BE15" s="4"/>
      <c r="BG15" t="s">
        <v>97</v>
      </c>
      <c r="BI15" s="4" t="s">
        <v>95</v>
      </c>
      <c r="BJ15" s="4"/>
      <c r="BL15" t="s">
        <v>99</v>
      </c>
      <c r="BM15" t="s">
        <v>95</v>
      </c>
      <c r="BN15" t="s">
        <v>100</v>
      </c>
      <c r="BO15" t="s">
        <v>100</v>
      </c>
      <c r="BP15" t="s">
        <v>100</v>
      </c>
      <c r="BQ15" t="s">
        <v>100</v>
      </c>
      <c r="BR15" t="s">
        <v>100</v>
      </c>
      <c r="BS15" t="s">
        <v>100</v>
      </c>
      <c r="BT15" t="s">
        <v>100</v>
      </c>
      <c r="BU15" t="s">
        <v>100</v>
      </c>
      <c r="BV15" t="s">
        <v>100</v>
      </c>
      <c r="BW15" t="s">
        <v>100</v>
      </c>
      <c r="BX15" t="s">
        <v>100</v>
      </c>
      <c r="BY15" t="s">
        <v>100</v>
      </c>
      <c r="BZ15" t="s">
        <v>100</v>
      </c>
      <c r="CA15" t="s">
        <v>100</v>
      </c>
      <c r="CB15" t="s">
        <v>100</v>
      </c>
      <c r="CC15" t="s">
        <v>100</v>
      </c>
      <c r="CE15" t="s">
        <v>208</v>
      </c>
      <c r="CF15" t="s">
        <v>209</v>
      </c>
      <c r="CG15" t="s">
        <v>210</v>
      </c>
      <c r="CH15" t="s">
        <v>291</v>
      </c>
      <c r="CI15" t="s">
        <v>95</v>
      </c>
      <c r="CJ15" s="4">
        <v>46177</v>
      </c>
      <c r="CK15" s="4"/>
      <c r="CL15" t="s">
        <v>186</v>
      </c>
      <c r="CM15" t="s">
        <v>97</v>
      </c>
      <c r="CN15" t="s">
        <v>98</v>
      </c>
      <c r="CO15" s="4">
        <v>46254</v>
      </c>
      <c r="CP15" s="4"/>
      <c r="CR15" t="s">
        <v>99</v>
      </c>
      <c r="CS15" t="s">
        <v>95</v>
      </c>
      <c r="CT15" t="s">
        <v>100</v>
      </c>
      <c r="CU15" t="s">
        <v>100</v>
      </c>
      <c r="CV15" t="s">
        <v>100</v>
      </c>
      <c r="CW15" t="s">
        <v>100</v>
      </c>
      <c r="CX15" t="s">
        <v>100</v>
      </c>
      <c r="CY15" t="s">
        <v>100</v>
      </c>
      <c r="CZ15" t="s">
        <v>100</v>
      </c>
      <c r="DA15" t="s">
        <v>100</v>
      </c>
      <c r="DB15" t="s">
        <v>26</v>
      </c>
      <c r="DC15" t="s">
        <v>100</v>
      </c>
      <c r="DD15" t="s">
        <v>100</v>
      </c>
      <c r="DE15" t="s">
        <v>100</v>
      </c>
      <c r="DF15" t="s">
        <v>100</v>
      </c>
      <c r="DG15" t="s">
        <v>100</v>
      </c>
      <c r="DH15" t="s">
        <v>100</v>
      </c>
      <c r="DI15" t="s">
        <v>33</v>
      </c>
      <c r="DK15" t="str">
        <f>IF(AND(XPlan_raw[[#This Row],[BEng in Electronics]]&lt;&gt;"(tom)",XPlan_raw[[#This Row],[BEng in Electronics]]&lt;&gt;""),CT$11,"")</f>
        <v/>
      </c>
      <c r="DL15" t="str">
        <f>IF(AND(XPlan_raw[[#This Row],[BEng in Mechanical Engineering]]&lt;&gt;"(tom)",XPlan_raw[[#This Row],[BEng in Mechanical Engineering]]&lt;&gt;""),CU$11,"")</f>
        <v/>
      </c>
      <c r="DM15" t="str">
        <f>IF(AND(XPlan_raw[[#This Row],[BEng in Mechatronics]]&lt;&gt;"(tom)",XPlan_raw[[#This Row],[BEng in Mechatronics]]&lt;&gt;""),CV$11,"")</f>
        <v/>
      </c>
      <c r="DN15" t="str">
        <f>IF(AND(XPlan_raw[[#This Row],[BSc in Electronics]]&lt;&gt;"(tom)",XPlan_raw[[#This Row],[BSc in Electronics]]&lt;&gt;""),CW$11,"")</f>
        <v/>
      </c>
      <c r="DO15" t="str">
        <f>IF(AND(XPlan_raw[[#This Row],[BSc in I&amp;B]]&lt;&gt;"(tom)",XPlan_raw[[#This Row],[BSc in I&amp;B]]&lt;&gt;""),CX$11,"")</f>
        <v/>
      </c>
      <c r="DP15" t="str">
        <f>IF(AND(XPlan_raw[[#This Row],[BSc in Software]]&lt;&gt;"(tom)",XPlan_raw[[#This Row],[BSc in Software]]&lt;&gt;""),CY$11,"")</f>
        <v/>
      </c>
      <c r="DQ15" t="str">
        <f>IF(AND(XPlan_raw[[#This Row],[BSc in Mechanical Engineering]]&lt;&gt;"(tom)",XPlan_raw[[#This Row],[BSc in Mechanical Engineering]]&lt;&gt;""),CZ$11,"")</f>
        <v/>
      </c>
      <c r="DR15" t="str">
        <f>IF(AND(XPlan_raw[[#This Row],[BSc in Mechatronic Engineering]]&lt;&gt;"(tom)",XPlan_raw[[#This Row],[BSc in Mechatronic Engineering]]&lt;&gt;""),DA$11,"")</f>
        <v/>
      </c>
      <c r="DS15" t="str">
        <f>IF(AND(XPlan_raw[[#This Row],[MSc in Electronics]]&lt;&gt;"(tom)",XPlan_raw[[#This Row],[MSc in Electronics]]&lt;&gt;""),DB$11,"")</f>
        <v>MSc in Electronics Engineering - Sdb.</v>
      </c>
      <c r="DT15" t="str">
        <f>IF(AND(XPlan_raw[[#This Row],[MSc in I&amp;B]]&lt;&gt;"(tom)",XPlan_raw[[#This Row],[MSc in I&amp;B]]&lt;&gt;""),DC$11,"")</f>
        <v/>
      </c>
      <c r="DU15" t="str">
        <f>IF(AND(XPlan_raw[[#This Row],[MSc in Pysics and Technology]]&lt;&gt;"(tom)",XPlan_raw[[#This Row],[MSc in Pysics and Technology]]&lt;&gt;""),DD$11,"")</f>
        <v/>
      </c>
      <c r="DV15" t="str">
        <f>IF(AND(XPlan_raw[[#This Row],[MSc in Software]]&lt;&gt;"(tom)",XPlan_raw[[#This Row],[MSc in Software]]&lt;&gt;""),DE$11,"")</f>
        <v/>
      </c>
      <c r="DW15" t="str">
        <f>IF(AND(XPlan_raw[[#This Row],[MSc in Mechanical Engineering]]&lt;&gt;"(tom)",XPlan_raw[[#This Row],[MSc in Mechanical Engineering]]&lt;&gt;""),DF$11,"")</f>
        <v/>
      </c>
      <c r="DX15" t="str">
        <f>IF(AND(XPlan_raw[[#This Row],[MSc in Mechatronic Engineering]]&lt;&gt;"(tom)",XPlan_raw[[#This Row],[MSc in Mechatronic Engineering]]&lt;&gt;""),DG$11,"")</f>
        <v/>
      </c>
      <c r="DY15" t="str">
        <f>IF(AND(XPlan_raw[[#This Row],[MSc in Supply Chain Digitalisation ]]&lt;&gt;"(tom)",XPlan_raw[[#This Row],[MSc in Supply Chain Digitalisation ]]&lt;&gt;""),DH$11,"")</f>
        <v/>
      </c>
      <c r="DZ15" t="str">
        <f>IF(AND(XPlan_raw[[#This Row],[Enkeltfag/Exchange]]&lt;&gt;"(tom)",XPlan_raw[[#This Row],[Enkeltfag/Exchange]]&lt;&gt;""),DI$11,"")</f>
        <v>Exchange students</v>
      </c>
    </row>
    <row r="16" spans="2:130" x14ac:dyDescent="0.25">
      <c r="B16" t="str">
        <f>IF(Q16="ja",XPlan_rawFinal[[#This Row],[EKA_kode]],"")</f>
        <v>T300024402</v>
      </c>
      <c r="C16" t="str">
        <f>IF(XPlan[[#This Row],[EKA]]&lt;&gt;"",XPlan_rawFinal[[#This Row],[eka_langtnavn]],"")</f>
        <v>EIB semesterproject 1 (1 year exam)</v>
      </c>
      <c r="D16" t="str">
        <f>IF(XPlan[[#This Row],[EKA]]&lt;&gt;"",IF(XPlan_rawFinal[[#This Row],[Interne-kode]]&lt;&gt;"(tom)",XPlan_rawFinal[[#This Row],[Interne-kode]],""),"")</f>
        <v>EIB-SPRO1</v>
      </c>
      <c r="E1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06-05-2026</v>
      </c>
      <c r="G16" t="str">
        <f>IF(XPlan[[#This Row],[EKA]]&lt;&gt;"",IF(XPlan_rawFinal[[#This Row],[Campus]]&lt;&gt;"(tom)",XPlan_rawFinal[[#This Row],[Campus]],""),"")</f>
        <v>Sønderborg</v>
      </c>
      <c r="H16" t="str">
        <f>IF(XPlan[[#This Row],[EKA]]&lt;&gt;"",IF(OR(XPlan_rawFinal[[#This Row],[Prøveform]]="(tom)",XPlan_rawFinal[[#This Row],[Prøveform]]=""),"",XPlan_rawFinal[[#This Row],[Prøveform]]),"")</f>
        <v>Hand-In</v>
      </c>
      <c r="I16" t="str">
        <f>IF(XPlan[[#This Row],[EKA]]&lt;&gt;"",IF(XPlan_rawFinal[[#This Row],[Eksaminator_samlet]]&lt;&gt;"",XPlan_rawFinal[[#This Row],[Eksaminator_samlet]],""),"")</f>
        <v>Olgierd Nowakowski</v>
      </c>
      <c r="J16" t="str">
        <f>IF(XPlan[[#This Row],[EKA]]&lt;&gt;"",IF(OR(XPlan_rawFinal[[#This Row],[Censur]]="(tom)",XPlan_rawFinal[[#This Row],[Censur]]=""),"",XPlan_rawFinal[[#This Row],[Censur]]),"")</f>
        <v/>
      </c>
      <c r="K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" t="s">
        <v>90</v>
      </c>
      <c r="M16" t="str">
        <f>IF(XPlan[[#This Row],[EKA]]&lt;&gt;"",IF(XPlan_rawFinal[[#This Row],[BEMÆRK]]&lt;&gt;"(tom)",XPlan_rawFinal[[#This Row],[BEMÆRK]],""),"")</f>
        <v/>
      </c>
      <c r="N1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Q16" t="s">
        <v>107</v>
      </c>
      <c r="R16" t="s">
        <v>251</v>
      </c>
      <c r="S16" t="s">
        <v>252</v>
      </c>
      <c r="T16" t="s">
        <v>115</v>
      </c>
      <c r="U16" t="s">
        <v>94</v>
      </c>
      <c r="V16" t="s">
        <v>95</v>
      </c>
      <c r="W16" s="4">
        <v>46148</v>
      </c>
      <c r="Y16" t="s">
        <v>534</v>
      </c>
      <c r="Z16" t="s">
        <v>106</v>
      </c>
      <c r="AB16" s="4" t="s">
        <v>95</v>
      </c>
      <c r="AE16" t="s">
        <v>99</v>
      </c>
      <c r="AF16" t="s">
        <v>95</v>
      </c>
      <c r="AG16" t="s">
        <v>100</v>
      </c>
      <c r="AH16" t="s">
        <v>100</v>
      </c>
      <c r="AI16" t="s">
        <v>100</v>
      </c>
      <c r="AJ16" t="s">
        <v>100</v>
      </c>
      <c r="AK16" t="s">
        <v>100</v>
      </c>
      <c r="AL16" t="s">
        <v>100</v>
      </c>
      <c r="AM16" t="s">
        <v>100</v>
      </c>
      <c r="AN16" t="s">
        <v>100</v>
      </c>
      <c r="AO16" t="s">
        <v>100</v>
      </c>
      <c r="AP16" t="s">
        <v>100</v>
      </c>
      <c r="AQ16" t="s">
        <v>100</v>
      </c>
      <c r="AR16" t="s">
        <v>100</v>
      </c>
      <c r="AS16" t="s">
        <v>100</v>
      </c>
      <c r="AT16" t="s">
        <v>100</v>
      </c>
      <c r="AU16" t="s">
        <v>100</v>
      </c>
      <c r="AV16" t="s">
        <v>100</v>
      </c>
      <c r="AY16" t="s">
        <v>251</v>
      </c>
      <c r="AZ16" t="s">
        <v>252</v>
      </c>
      <c r="BA16" t="s">
        <v>115</v>
      </c>
      <c r="BB16" t="s">
        <v>95</v>
      </c>
      <c r="BC16" t="s">
        <v>95</v>
      </c>
      <c r="BD16" s="4">
        <v>46148</v>
      </c>
      <c r="BE16" s="4"/>
      <c r="BG16" t="s">
        <v>106</v>
      </c>
      <c r="BI16" s="4" t="s">
        <v>95</v>
      </c>
      <c r="BJ16" s="4"/>
      <c r="BL16" t="s">
        <v>99</v>
      </c>
      <c r="BM16" t="s">
        <v>95</v>
      </c>
      <c r="BN16" t="s">
        <v>100</v>
      </c>
      <c r="BO16" t="s">
        <v>19</v>
      </c>
      <c r="BP16" t="s">
        <v>100</v>
      </c>
      <c r="BQ16" t="s">
        <v>100</v>
      </c>
      <c r="BR16" t="s">
        <v>22</v>
      </c>
      <c r="BS16" t="s">
        <v>100</v>
      </c>
      <c r="BT16" t="s">
        <v>100</v>
      </c>
      <c r="BU16" t="s">
        <v>100</v>
      </c>
      <c r="BV16" t="s">
        <v>100</v>
      </c>
      <c r="BW16" t="s">
        <v>100</v>
      </c>
      <c r="BX16" t="s">
        <v>100</v>
      </c>
      <c r="BY16" t="s">
        <v>100</v>
      </c>
      <c r="BZ16" t="s">
        <v>100</v>
      </c>
      <c r="CA16" t="s">
        <v>100</v>
      </c>
      <c r="CB16" t="s">
        <v>100</v>
      </c>
      <c r="CC16" t="s">
        <v>100</v>
      </c>
      <c r="CE16" t="s">
        <v>217</v>
      </c>
      <c r="CF16" t="s">
        <v>218</v>
      </c>
      <c r="CG16" t="s">
        <v>219</v>
      </c>
      <c r="CH16" t="s">
        <v>291</v>
      </c>
      <c r="CI16" t="s">
        <v>95</v>
      </c>
      <c r="CJ16" s="4">
        <v>46176</v>
      </c>
      <c r="CK16" s="4">
        <v>46177</v>
      </c>
      <c r="CL16" t="s">
        <v>116</v>
      </c>
      <c r="CM16" t="s">
        <v>111</v>
      </c>
      <c r="CN16" t="s">
        <v>98</v>
      </c>
      <c r="CO16" s="4">
        <v>46262</v>
      </c>
      <c r="CP16" s="4"/>
      <c r="CR16" t="s">
        <v>99</v>
      </c>
      <c r="CS16" t="s">
        <v>95</v>
      </c>
      <c r="CT16" t="s">
        <v>100</v>
      </c>
      <c r="CU16" t="s">
        <v>100</v>
      </c>
      <c r="CV16" t="s">
        <v>100</v>
      </c>
      <c r="CW16" t="s">
        <v>100</v>
      </c>
      <c r="CX16" t="s">
        <v>100</v>
      </c>
      <c r="CY16" t="s">
        <v>100</v>
      </c>
      <c r="CZ16" t="s">
        <v>100</v>
      </c>
      <c r="DA16" t="s">
        <v>100</v>
      </c>
      <c r="DB16" t="s">
        <v>100</v>
      </c>
      <c r="DC16" t="s">
        <v>27</v>
      </c>
      <c r="DD16" t="s">
        <v>100</v>
      </c>
      <c r="DE16" t="s">
        <v>100</v>
      </c>
      <c r="DF16" t="s">
        <v>100</v>
      </c>
      <c r="DG16" t="s">
        <v>100</v>
      </c>
      <c r="DH16" t="s">
        <v>32</v>
      </c>
      <c r="DI16" t="s">
        <v>100</v>
      </c>
      <c r="DK16" t="str">
        <f>IF(AND(XPlan_raw[[#This Row],[BEng in Electronics]]&lt;&gt;"(tom)",XPlan_raw[[#This Row],[BEng in Electronics]]&lt;&gt;""),CT$11,"")</f>
        <v/>
      </c>
      <c r="DL16" t="str">
        <f>IF(AND(XPlan_raw[[#This Row],[BEng in Mechanical Engineering]]&lt;&gt;"(tom)",XPlan_raw[[#This Row],[BEng in Mechanical Engineering]]&lt;&gt;""),CU$11,"")</f>
        <v/>
      </c>
      <c r="DM16" t="str">
        <f>IF(AND(XPlan_raw[[#This Row],[BEng in Mechatronics]]&lt;&gt;"(tom)",XPlan_raw[[#This Row],[BEng in Mechatronics]]&lt;&gt;""),CV$11,"")</f>
        <v/>
      </c>
      <c r="DN16" t="str">
        <f>IF(AND(XPlan_raw[[#This Row],[BSc in Electronics]]&lt;&gt;"(tom)",XPlan_raw[[#This Row],[BSc in Electronics]]&lt;&gt;""),CW$11,"")</f>
        <v/>
      </c>
      <c r="DO16" t="str">
        <f>IF(AND(XPlan_raw[[#This Row],[BSc in I&amp;B]]&lt;&gt;"(tom)",XPlan_raw[[#This Row],[BSc in I&amp;B]]&lt;&gt;""),CX$11,"")</f>
        <v/>
      </c>
      <c r="DP16" t="str">
        <f>IF(AND(XPlan_raw[[#This Row],[BSc in Software]]&lt;&gt;"(tom)",XPlan_raw[[#This Row],[BSc in Software]]&lt;&gt;""),CY$11,"")</f>
        <v/>
      </c>
      <c r="DQ16" t="str">
        <f>IF(AND(XPlan_raw[[#This Row],[BSc in Mechanical Engineering]]&lt;&gt;"(tom)",XPlan_raw[[#This Row],[BSc in Mechanical Engineering]]&lt;&gt;""),CZ$11,"")</f>
        <v/>
      </c>
      <c r="DR16" t="str">
        <f>IF(AND(XPlan_raw[[#This Row],[BSc in Mechatronic Engineering]]&lt;&gt;"(tom)",XPlan_raw[[#This Row],[BSc in Mechatronic Engineering]]&lt;&gt;""),DA$11,"")</f>
        <v/>
      </c>
      <c r="DS16" t="str">
        <f>IF(AND(XPlan_raw[[#This Row],[MSc in Electronics]]&lt;&gt;"(tom)",XPlan_raw[[#This Row],[MSc in Electronics]]&lt;&gt;""),DB$11,"")</f>
        <v/>
      </c>
      <c r="DT16" t="str">
        <f>IF(AND(XPlan_raw[[#This Row],[MSc in I&amp;B]]&lt;&gt;"(tom)",XPlan_raw[[#This Row],[MSc in I&amp;B]]&lt;&gt;""),DC$11,"")</f>
        <v>MSc in Enginreering, Innovation and Business - Sdb.</v>
      </c>
      <c r="DU16" t="str">
        <f>IF(AND(XPlan_raw[[#This Row],[MSc in Pysics and Technology]]&lt;&gt;"(tom)",XPlan_raw[[#This Row],[MSc in Pysics and Technology]]&lt;&gt;""),DD$11,"")</f>
        <v/>
      </c>
      <c r="DV16" t="str">
        <f>IF(AND(XPlan_raw[[#This Row],[MSc in Software]]&lt;&gt;"(tom)",XPlan_raw[[#This Row],[MSc in Software]]&lt;&gt;""),DE$11,"")</f>
        <v/>
      </c>
      <c r="DW16" t="str">
        <f>IF(AND(XPlan_raw[[#This Row],[MSc in Mechanical Engineering]]&lt;&gt;"(tom)",XPlan_raw[[#This Row],[MSc in Mechanical Engineering]]&lt;&gt;""),DF$11,"")</f>
        <v/>
      </c>
      <c r="DX16" t="str">
        <f>IF(AND(XPlan_raw[[#This Row],[MSc in Mechatronic Engineering]]&lt;&gt;"(tom)",XPlan_raw[[#This Row],[MSc in Mechatronic Engineering]]&lt;&gt;""),DG$11,"")</f>
        <v/>
      </c>
      <c r="DY16" t="str">
        <f>IF(AND(XPlan_raw[[#This Row],[MSc in Supply Chain Digitalisation ]]&lt;&gt;"(tom)",XPlan_raw[[#This Row],[MSc in Supply Chain Digitalisation ]]&lt;&gt;""),DH$11,"")</f>
        <v>MSc in Supply Chain Digitalisation - Sdb.</v>
      </c>
      <c r="DZ16" t="str">
        <f>IF(AND(XPlan_raw[[#This Row],[Enkeltfag/Exchange]]&lt;&gt;"(tom)",XPlan_raw[[#This Row],[Enkeltfag/Exchange]]&lt;&gt;""),DI$11,"")</f>
        <v/>
      </c>
    </row>
    <row r="17" spans="2:130" x14ac:dyDescent="0.25">
      <c r="B17" t="str">
        <f>IF(Q17="ja",XPlan_rawFinal[[#This Row],[EKA_kode]],"")</f>
        <v>T310018402</v>
      </c>
      <c r="C17" t="str">
        <f>IF(XPlan[[#This Row],[EKA]]&lt;&gt;"",XPlan_rawFinal[[#This Row],[eka_langtnavn]],"")</f>
        <v>Persuasive Communication and Negotiation</v>
      </c>
      <c r="D17" t="str">
        <f>IF(XPlan[[#This Row],[EKA]]&lt;&gt;"",IF(XPlan_rawFinal[[#This Row],[Interne-kode]]&lt;&gt;"(tom)",XPlan_rawFinal[[#This Row],[Interne-kode]],""),"")</f>
        <v>EIBPCN</v>
      </c>
      <c r="E1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06-05-2026</v>
      </c>
      <c r="G17" t="str">
        <f>IF(XPlan[[#This Row],[EKA]]&lt;&gt;"",IF(XPlan_rawFinal[[#This Row],[Campus]]&lt;&gt;"(tom)",XPlan_rawFinal[[#This Row],[Campus]],""),"")</f>
        <v>Sønderborg</v>
      </c>
      <c r="H17" t="str">
        <f>IF(XPlan[[#This Row],[EKA]]&lt;&gt;"",IF(OR(XPlan_rawFinal[[#This Row],[Prøveform]]="(tom)",XPlan_rawFinal[[#This Row],[Prøveform]]=""),"",XPlan_rawFinal[[#This Row],[Prøveform]]),"")</f>
        <v>Hand-In</v>
      </c>
      <c r="I17" t="str">
        <f>IF(XPlan[[#This Row],[EKA]]&lt;&gt;"",IF(XPlan_rawFinal[[#This Row],[Eksaminator_samlet]]&lt;&gt;"",XPlan_rawFinal[[#This Row],[Eksaminator_samlet]],""),"")</f>
        <v>Oliver Niebuhr</v>
      </c>
      <c r="J17" t="str">
        <f>IF(XPlan[[#This Row],[EKA]]&lt;&gt;"",IF(OR(XPlan_rawFinal[[#This Row],[Censur]]="(tom)",XPlan_rawFinal[[#This Row],[Censur]]=""),"",XPlan_rawFinal[[#This Row],[Censur]]),"")</f>
        <v>Second examiner: Internal</v>
      </c>
      <c r="K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17" t="s">
        <v>90</v>
      </c>
      <c r="M17" t="str">
        <f>IF(XPlan[[#This Row],[EKA]]&lt;&gt;"",IF(XPlan_rawFinal[[#This Row],[BEMÆRK]]&lt;&gt;"(tom)",XPlan_rawFinal[[#This Row],[BEMÆRK]],""),"")</f>
        <v/>
      </c>
      <c r="N1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Sdb.,,,,,MSc in Supply Chain Digitalisation - Sdb.,,All exams</v>
      </c>
      <c r="Q17" t="s">
        <v>107</v>
      </c>
      <c r="R17" t="s">
        <v>238</v>
      </c>
      <c r="S17" t="s">
        <v>239</v>
      </c>
      <c r="T17" t="s">
        <v>240</v>
      </c>
      <c r="U17" t="s">
        <v>291</v>
      </c>
      <c r="V17" t="s">
        <v>95</v>
      </c>
      <c r="W17" s="4">
        <v>46148</v>
      </c>
      <c r="Y17" t="s">
        <v>199</v>
      </c>
      <c r="Z17" t="s">
        <v>106</v>
      </c>
      <c r="AA17" t="s">
        <v>98</v>
      </c>
      <c r="AB17" s="4">
        <v>46244</v>
      </c>
      <c r="AE17" t="s">
        <v>99</v>
      </c>
      <c r="AF17" t="s">
        <v>95</v>
      </c>
      <c r="AG17" t="s">
        <v>100</v>
      </c>
      <c r="AH17" t="s">
        <v>100</v>
      </c>
      <c r="AI17" t="s">
        <v>100</v>
      </c>
      <c r="AJ17" t="s">
        <v>100</v>
      </c>
      <c r="AK17" t="s">
        <v>100</v>
      </c>
      <c r="AL17" t="s">
        <v>100</v>
      </c>
      <c r="AM17" t="s">
        <v>100</v>
      </c>
      <c r="AN17" t="s">
        <v>100</v>
      </c>
      <c r="AO17" t="s">
        <v>100</v>
      </c>
      <c r="AP17" t="s">
        <v>27</v>
      </c>
      <c r="AQ17" t="s">
        <v>100</v>
      </c>
      <c r="AR17" t="s">
        <v>100</v>
      </c>
      <c r="AS17" t="s">
        <v>100</v>
      </c>
      <c r="AT17" t="s">
        <v>100</v>
      </c>
      <c r="AU17" t="s">
        <v>32</v>
      </c>
      <c r="AV17" t="s">
        <v>100</v>
      </c>
      <c r="AY17" t="s">
        <v>238</v>
      </c>
      <c r="AZ17" t="s">
        <v>239</v>
      </c>
      <c r="BA17" t="s">
        <v>240</v>
      </c>
      <c r="BB17" t="s">
        <v>95</v>
      </c>
      <c r="BC17" t="s">
        <v>95</v>
      </c>
      <c r="BD17" s="4">
        <v>46148</v>
      </c>
      <c r="BE17" s="4"/>
      <c r="BF17" t="s">
        <v>199</v>
      </c>
      <c r="BG17" t="s">
        <v>106</v>
      </c>
      <c r="BH17" t="s">
        <v>98</v>
      </c>
      <c r="BI17" s="4">
        <v>46244</v>
      </c>
      <c r="BJ17" s="4"/>
      <c r="BL17" t="s">
        <v>99</v>
      </c>
      <c r="BM17" t="s">
        <v>95</v>
      </c>
      <c r="BN17" t="s">
        <v>100</v>
      </c>
      <c r="BO17" t="s">
        <v>100</v>
      </c>
      <c r="BP17" t="s">
        <v>100</v>
      </c>
      <c r="BQ17" t="s">
        <v>100</v>
      </c>
      <c r="BR17" t="s">
        <v>100</v>
      </c>
      <c r="BS17" t="s">
        <v>100</v>
      </c>
      <c r="BT17" t="s">
        <v>100</v>
      </c>
      <c r="BU17" t="s">
        <v>100</v>
      </c>
      <c r="BV17" t="s">
        <v>100</v>
      </c>
      <c r="BW17" t="s">
        <v>27</v>
      </c>
      <c r="BX17" t="s">
        <v>100</v>
      </c>
      <c r="BY17" t="s">
        <v>100</v>
      </c>
      <c r="BZ17" t="s">
        <v>100</v>
      </c>
      <c r="CA17" t="s">
        <v>100</v>
      </c>
      <c r="CB17" t="s">
        <v>32</v>
      </c>
      <c r="CC17" t="s">
        <v>100</v>
      </c>
      <c r="CE17" t="s">
        <v>226</v>
      </c>
      <c r="CF17" t="s">
        <v>227</v>
      </c>
      <c r="CG17" t="s">
        <v>228</v>
      </c>
      <c r="CH17" t="s">
        <v>291</v>
      </c>
      <c r="CI17" t="s">
        <v>95</v>
      </c>
      <c r="CJ17" s="4">
        <v>46195</v>
      </c>
      <c r="CK17" s="4">
        <v>46196</v>
      </c>
      <c r="CL17" t="s">
        <v>133</v>
      </c>
      <c r="CM17" t="s">
        <v>109</v>
      </c>
      <c r="CN17" t="s">
        <v>98</v>
      </c>
      <c r="CO17" s="4">
        <v>46265</v>
      </c>
      <c r="CP17" s="4"/>
      <c r="CR17" t="s">
        <v>99</v>
      </c>
      <c r="CS17" t="s">
        <v>95</v>
      </c>
      <c r="CT17" t="s">
        <v>100</v>
      </c>
      <c r="CU17" t="s">
        <v>100</v>
      </c>
      <c r="CV17" t="s">
        <v>100</v>
      </c>
      <c r="CW17" t="s">
        <v>100</v>
      </c>
      <c r="CX17" t="s">
        <v>100</v>
      </c>
      <c r="CY17" t="s">
        <v>100</v>
      </c>
      <c r="CZ17" t="s">
        <v>100</v>
      </c>
      <c r="DA17" t="s">
        <v>100</v>
      </c>
      <c r="DB17" t="s">
        <v>100</v>
      </c>
      <c r="DC17" t="s">
        <v>27</v>
      </c>
      <c r="DD17" t="s">
        <v>100</v>
      </c>
      <c r="DE17" t="s">
        <v>100</v>
      </c>
      <c r="DF17" t="s">
        <v>100</v>
      </c>
      <c r="DG17" t="s">
        <v>100</v>
      </c>
      <c r="DH17" t="s">
        <v>32</v>
      </c>
      <c r="DI17" t="s">
        <v>100</v>
      </c>
      <c r="DK17" t="str">
        <f>IF(AND(XPlan_raw[[#This Row],[BEng in Electronics]]&lt;&gt;"(tom)",XPlan_raw[[#This Row],[BEng in Electronics]]&lt;&gt;""),CT$11,"")</f>
        <v/>
      </c>
      <c r="DL17" t="str">
        <f>IF(AND(XPlan_raw[[#This Row],[BEng in Mechanical Engineering]]&lt;&gt;"(tom)",XPlan_raw[[#This Row],[BEng in Mechanical Engineering]]&lt;&gt;""),CU$11,"")</f>
        <v/>
      </c>
      <c r="DM17" t="str">
        <f>IF(AND(XPlan_raw[[#This Row],[BEng in Mechatronics]]&lt;&gt;"(tom)",XPlan_raw[[#This Row],[BEng in Mechatronics]]&lt;&gt;""),CV$11,"")</f>
        <v/>
      </c>
      <c r="DN17" t="str">
        <f>IF(AND(XPlan_raw[[#This Row],[BSc in Electronics]]&lt;&gt;"(tom)",XPlan_raw[[#This Row],[BSc in Electronics]]&lt;&gt;""),CW$11,"")</f>
        <v/>
      </c>
      <c r="DO17" t="str">
        <f>IF(AND(XPlan_raw[[#This Row],[BSc in I&amp;B]]&lt;&gt;"(tom)",XPlan_raw[[#This Row],[BSc in I&amp;B]]&lt;&gt;""),CX$11,"")</f>
        <v/>
      </c>
      <c r="DP17" t="str">
        <f>IF(AND(XPlan_raw[[#This Row],[BSc in Software]]&lt;&gt;"(tom)",XPlan_raw[[#This Row],[BSc in Software]]&lt;&gt;""),CY$11,"")</f>
        <v/>
      </c>
      <c r="DQ17" t="str">
        <f>IF(AND(XPlan_raw[[#This Row],[BSc in Mechanical Engineering]]&lt;&gt;"(tom)",XPlan_raw[[#This Row],[BSc in Mechanical Engineering]]&lt;&gt;""),CZ$11,"")</f>
        <v/>
      </c>
      <c r="DR17" t="str">
        <f>IF(AND(XPlan_raw[[#This Row],[BSc in Mechatronic Engineering]]&lt;&gt;"(tom)",XPlan_raw[[#This Row],[BSc in Mechatronic Engineering]]&lt;&gt;""),DA$11,"")</f>
        <v/>
      </c>
      <c r="DS17" t="str">
        <f>IF(AND(XPlan_raw[[#This Row],[MSc in Electronics]]&lt;&gt;"(tom)",XPlan_raw[[#This Row],[MSc in Electronics]]&lt;&gt;""),DB$11,"")</f>
        <v/>
      </c>
      <c r="DT17" t="str">
        <f>IF(AND(XPlan_raw[[#This Row],[MSc in I&amp;B]]&lt;&gt;"(tom)",XPlan_raw[[#This Row],[MSc in I&amp;B]]&lt;&gt;""),DC$11,"")</f>
        <v>MSc in Enginreering, Innovation and Business - Sdb.</v>
      </c>
      <c r="DU17" t="str">
        <f>IF(AND(XPlan_raw[[#This Row],[MSc in Pysics and Technology]]&lt;&gt;"(tom)",XPlan_raw[[#This Row],[MSc in Pysics and Technology]]&lt;&gt;""),DD$11,"")</f>
        <v/>
      </c>
      <c r="DV17" t="str">
        <f>IF(AND(XPlan_raw[[#This Row],[MSc in Software]]&lt;&gt;"(tom)",XPlan_raw[[#This Row],[MSc in Software]]&lt;&gt;""),DE$11,"")</f>
        <v/>
      </c>
      <c r="DW17" t="str">
        <f>IF(AND(XPlan_raw[[#This Row],[MSc in Mechanical Engineering]]&lt;&gt;"(tom)",XPlan_raw[[#This Row],[MSc in Mechanical Engineering]]&lt;&gt;""),DF$11,"")</f>
        <v/>
      </c>
      <c r="DX17" t="str">
        <f>IF(AND(XPlan_raw[[#This Row],[MSc in Mechatronic Engineering]]&lt;&gt;"(tom)",XPlan_raw[[#This Row],[MSc in Mechatronic Engineering]]&lt;&gt;""),DG$11,"")</f>
        <v/>
      </c>
      <c r="DY17" t="str">
        <f>IF(AND(XPlan_raw[[#This Row],[MSc in Supply Chain Digitalisation ]]&lt;&gt;"(tom)",XPlan_raw[[#This Row],[MSc in Supply Chain Digitalisation ]]&lt;&gt;""),DH$11,"")</f>
        <v>MSc in Supply Chain Digitalisation - Sdb.</v>
      </c>
      <c r="DZ17" t="str">
        <f>IF(AND(XPlan_raw[[#This Row],[Enkeltfag/Exchange]]&lt;&gt;"(tom)",XPlan_raw[[#This Row],[Enkeltfag/Exchange]]&lt;&gt;""),DI$11,"")</f>
        <v/>
      </c>
    </row>
    <row r="18" spans="2:130" x14ac:dyDescent="0.25">
      <c r="B18" t="str">
        <f>IF(Q18="ja",XPlan_rawFinal[[#This Row],[EKA_kode]],"")</f>
        <v>T630032402</v>
      </c>
      <c r="C18" t="str">
        <f>IF(XPlan[[#This Row],[EKA]]&lt;&gt;"",XPlan_rawFinal[[#This Row],[eka_langtnavn]],"")</f>
        <v>Semesterproject: Development Software Programs (1 year exam)</v>
      </c>
      <c r="D18" t="str">
        <f>IF(XPlan[[#This Row],[EKA]]&lt;&gt;"",IF(XPlan_rawFinal[[#This Row],[Interne-kode]]&lt;&gt;"(tom)",XPlan_rawFinal[[#This Row],[Interne-kode]],""),"")</f>
        <v>SI1S-PRO</v>
      </c>
      <c r="E1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06-05-2026</v>
      </c>
      <c r="G18" t="str">
        <f>IF(XPlan[[#This Row],[EKA]]&lt;&gt;"",IF(XPlan_rawFinal[[#This Row],[Campus]]&lt;&gt;"(tom)",XPlan_rawFinal[[#This Row],[Campus]],""),"")</f>
        <v>Sønderborg</v>
      </c>
      <c r="H18" t="str">
        <f>IF(XPlan[[#This Row],[EKA]]&lt;&gt;"",IF(OR(XPlan_rawFinal[[#This Row],[Prøveform]]="(tom)",XPlan_rawFinal[[#This Row],[Prøveform]]=""),"",XPlan_rawFinal[[#This Row],[Prøveform]]),"")</f>
        <v>Hand-In</v>
      </c>
      <c r="I18" t="str">
        <f>IF(XPlan[[#This Row],[EKA]]&lt;&gt;"",IF(XPlan_rawFinal[[#This Row],[Eksaminator_samlet]]&lt;&gt;"",XPlan_rawFinal[[#This Row],[Eksaminator_samlet]],""),"")</f>
        <v>Amir Ghomashi</v>
      </c>
      <c r="J18" t="str">
        <f>IF(XPlan[[#This Row],[EKA]]&lt;&gt;"",IF(OR(XPlan_rawFinal[[#This Row],[Censur]]="(tom)",XPlan_rawFinal[[#This Row],[Censur]]=""),"",XPlan_rawFinal[[#This Row],[Censur]]),"")</f>
        <v>Second examiner: External</v>
      </c>
      <c r="K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8" t="s">
        <v>90</v>
      </c>
      <c r="M18" t="str">
        <f>IF(XPlan[[#This Row],[EKA]]&lt;&gt;"",IF(XPlan_rawFinal[[#This Row],[BEMÆRK]]&lt;&gt;"(tom)",XPlan_rawFinal[[#This Row],[BEMÆRK]],""),"")</f>
        <v/>
      </c>
      <c r="N1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18" t="s">
        <v>107</v>
      </c>
      <c r="R18" t="s">
        <v>126</v>
      </c>
      <c r="S18" t="s">
        <v>488</v>
      </c>
      <c r="T18" t="s">
        <v>127</v>
      </c>
      <c r="U18" t="s">
        <v>94</v>
      </c>
      <c r="V18" t="s">
        <v>95</v>
      </c>
      <c r="W18" s="4">
        <v>46148</v>
      </c>
      <c r="Y18" t="s">
        <v>529</v>
      </c>
      <c r="Z18" t="s">
        <v>106</v>
      </c>
      <c r="AA18" t="s">
        <v>112</v>
      </c>
      <c r="AB18" s="4" t="s">
        <v>95</v>
      </c>
      <c r="AE18" t="s">
        <v>99</v>
      </c>
      <c r="AF18" t="s">
        <v>95</v>
      </c>
      <c r="AG18" t="s">
        <v>100</v>
      </c>
      <c r="AH18" t="s">
        <v>100</v>
      </c>
      <c r="AI18" t="s">
        <v>100</v>
      </c>
      <c r="AJ18" t="s">
        <v>100</v>
      </c>
      <c r="AK18" t="s">
        <v>100</v>
      </c>
      <c r="AL18" t="s">
        <v>23</v>
      </c>
      <c r="AM18" t="s">
        <v>100</v>
      </c>
      <c r="AN18" t="s">
        <v>100</v>
      </c>
      <c r="AO18" t="s">
        <v>100</v>
      </c>
      <c r="AP18" t="s">
        <v>100</v>
      </c>
      <c r="AQ18" t="s">
        <v>100</v>
      </c>
      <c r="AR18" t="s">
        <v>100</v>
      </c>
      <c r="AS18" t="s">
        <v>100</v>
      </c>
      <c r="AT18" t="s">
        <v>100</v>
      </c>
      <c r="AU18" t="s">
        <v>100</v>
      </c>
      <c r="AV18" t="s">
        <v>100</v>
      </c>
      <c r="AY18" t="s">
        <v>126</v>
      </c>
      <c r="AZ18" t="s">
        <v>488</v>
      </c>
      <c r="BA18" t="s">
        <v>127</v>
      </c>
      <c r="BB18" t="s">
        <v>95</v>
      </c>
      <c r="BC18" t="s">
        <v>95</v>
      </c>
      <c r="BD18" s="4">
        <v>46148</v>
      </c>
      <c r="BE18" s="4"/>
      <c r="BG18" t="s">
        <v>106</v>
      </c>
      <c r="BH18" t="s">
        <v>112</v>
      </c>
      <c r="BI18" s="4" t="s">
        <v>95</v>
      </c>
      <c r="BJ18" s="4"/>
      <c r="BL18" t="s">
        <v>99</v>
      </c>
      <c r="BM18" t="s">
        <v>95</v>
      </c>
      <c r="BN18" t="s">
        <v>100</v>
      </c>
      <c r="BO18" t="s">
        <v>19</v>
      </c>
      <c r="BP18" t="s">
        <v>100</v>
      </c>
      <c r="BQ18" t="s">
        <v>100</v>
      </c>
      <c r="BR18" t="s">
        <v>100</v>
      </c>
      <c r="BS18" t="s">
        <v>100</v>
      </c>
      <c r="BT18" t="s">
        <v>100</v>
      </c>
      <c r="BU18" t="s">
        <v>100</v>
      </c>
      <c r="BV18" t="s">
        <v>100</v>
      </c>
      <c r="BW18" t="s">
        <v>100</v>
      </c>
      <c r="BX18" t="s">
        <v>100</v>
      </c>
      <c r="BY18" t="s">
        <v>100</v>
      </c>
      <c r="BZ18" t="s">
        <v>100</v>
      </c>
      <c r="CA18" t="s">
        <v>100</v>
      </c>
      <c r="CB18" t="s">
        <v>100</v>
      </c>
      <c r="CC18" t="s">
        <v>100</v>
      </c>
      <c r="CE18" t="s">
        <v>229</v>
      </c>
      <c r="CF18" t="s">
        <v>230</v>
      </c>
      <c r="CG18" t="s">
        <v>231</v>
      </c>
      <c r="CH18" t="s">
        <v>291</v>
      </c>
      <c r="CI18" t="s">
        <v>95</v>
      </c>
      <c r="CJ18" s="4">
        <v>46202</v>
      </c>
      <c r="CK18" s="4">
        <v>46203</v>
      </c>
      <c r="CL18" t="s">
        <v>501</v>
      </c>
      <c r="CM18" t="s">
        <v>111</v>
      </c>
      <c r="CN18" t="s">
        <v>112</v>
      </c>
      <c r="CO18" s="4">
        <v>46252</v>
      </c>
      <c r="CP18" s="4"/>
      <c r="CR18" t="s">
        <v>99</v>
      </c>
      <c r="CS18" t="s">
        <v>95</v>
      </c>
      <c r="CT18" t="s">
        <v>100</v>
      </c>
      <c r="CU18" t="s">
        <v>100</v>
      </c>
      <c r="CV18" t="s">
        <v>100</v>
      </c>
      <c r="CW18" t="s">
        <v>100</v>
      </c>
      <c r="CX18" t="s">
        <v>100</v>
      </c>
      <c r="CY18" t="s">
        <v>100</v>
      </c>
      <c r="CZ18" t="s">
        <v>100</v>
      </c>
      <c r="DA18" t="s">
        <v>100</v>
      </c>
      <c r="DB18" t="s">
        <v>100</v>
      </c>
      <c r="DC18" t="s">
        <v>27</v>
      </c>
      <c r="DD18" t="s">
        <v>100</v>
      </c>
      <c r="DE18" t="s">
        <v>100</v>
      </c>
      <c r="DF18" t="s">
        <v>100</v>
      </c>
      <c r="DG18" t="s">
        <v>100</v>
      </c>
      <c r="DH18" t="s">
        <v>32</v>
      </c>
      <c r="DI18" t="s">
        <v>100</v>
      </c>
      <c r="DK18" t="str">
        <f>IF(AND(XPlan_raw[[#This Row],[BEng in Electronics]]&lt;&gt;"(tom)",XPlan_raw[[#This Row],[BEng in Electronics]]&lt;&gt;""),CT$11,"")</f>
        <v/>
      </c>
      <c r="DL18" t="str">
        <f>IF(AND(XPlan_raw[[#This Row],[BEng in Mechanical Engineering]]&lt;&gt;"(tom)",XPlan_raw[[#This Row],[BEng in Mechanical Engineering]]&lt;&gt;""),CU$11,"")</f>
        <v/>
      </c>
      <c r="DM18" t="str">
        <f>IF(AND(XPlan_raw[[#This Row],[BEng in Mechatronics]]&lt;&gt;"(tom)",XPlan_raw[[#This Row],[BEng in Mechatronics]]&lt;&gt;""),CV$11,"")</f>
        <v/>
      </c>
      <c r="DN18" t="str">
        <f>IF(AND(XPlan_raw[[#This Row],[BSc in Electronics]]&lt;&gt;"(tom)",XPlan_raw[[#This Row],[BSc in Electronics]]&lt;&gt;""),CW$11,"")</f>
        <v/>
      </c>
      <c r="DO18" t="str">
        <f>IF(AND(XPlan_raw[[#This Row],[BSc in I&amp;B]]&lt;&gt;"(tom)",XPlan_raw[[#This Row],[BSc in I&amp;B]]&lt;&gt;""),CX$11,"")</f>
        <v/>
      </c>
      <c r="DP18" t="str">
        <f>IF(AND(XPlan_raw[[#This Row],[BSc in Software]]&lt;&gt;"(tom)",XPlan_raw[[#This Row],[BSc in Software]]&lt;&gt;""),CY$11,"")</f>
        <v/>
      </c>
      <c r="DQ18" t="str">
        <f>IF(AND(XPlan_raw[[#This Row],[BSc in Mechanical Engineering]]&lt;&gt;"(tom)",XPlan_raw[[#This Row],[BSc in Mechanical Engineering]]&lt;&gt;""),CZ$11,"")</f>
        <v/>
      </c>
      <c r="DR18" t="str">
        <f>IF(AND(XPlan_raw[[#This Row],[BSc in Mechatronic Engineering]]&lt;&gt;"(tom)",XPlan_raw[[#This Row],[BSc in Mechatronic Engineering]]&lt;&gt;""),DA$11,"")</f>
        <v/>
      </c>
      <c r="DS18" t="str">
        <f>IF(AND(XPlan_raw[[#This Row],[MSc in Electronics]]&lt;&gt;"(tom)",XPlan_raw[[#This Row],[MSc in Electronics]]&lt;&gt;""),DB$11,"")</f>
        <v/>
      </c>
      <c r="DT18" t="str">
        <f>IF(AND(XPlan_raw[[#This Row],[MSc in I&amp;B]]&lt;&gt;"(tom)",XPlan_raw[[#This Row],[MSc in I&amp;B]]&lt;&gt;""),DC$11,"")</f>
        <v>MSc in Enginreering, Innovation and Business - Sdb.</v>
      </c>
      <c r="DU18" t="str">
        <f>IF(AND(XPlan_raw[[#This Row],[MSc in Pysics and Technology]]&lt;&gt;"(tom)",XPlan_raw[[#This Row],[MSc in Pysics and Technology]]&lt;&gt;""),DD$11,"")</f>
        <v/>
      </c>
      <c r="DV18" t="str">
        <f>IF(AND(XPlan_raw[[#This Row],[MSc in Software]]&lt;&gt;"(tom)",XPlan_raw[[#This Row],[MSc in Software]]&lt;&gt;""),DE$11,"")</f>
        <v/>
      </c>
      <c r="DW18" t="str">
        <f>IF(AND(XPlan_raw[[#This Row],[MSc in Mechanical Engineering]]&lt;&gt;"(tom)",XPlan_raw[[#This Row],[MSc in Mechanical Engineering]]&lt;&gt;""),DF$11,"")</f>
        <v/>
      </c>
      <c r="DX18" t="str">
        <f>IF(AND(XPlan_raw[[#This Row],[MSc in Mechatronic Engineering]]&lt;&gt;"(tom)",XPlan_raw[[#This Row],[MSc in Mechatronic Engineering]]&lt;&gt;""),DG$11,"")</f>
        <v/>
      </c>
      <c r="DY18" t="str">
        <f>IF(AND(XPlan_raw[[#This Row],[MSc in Supply Chain Digitalisation ]]&lt;&gt;"(tom)",XPlan_raw[[#This Row],[MSc in Supply Chain Digitalisation ]]&lt;&gt;""),DH$11,"")</f>
        <v>MSc in Supply Chain Digitalisation - Sdb.</v>
      </c>
      <c r="DZ18" t="str">
        <f>IF(AND(XPlan_raw[[#This Row],[Enkeltfag/Exchange]]&lt;&gt;"(tom)",XPlan_raw[[#This Row],[Enkeltfag/Exchange]]&lt;&gt;""),DI$11,"")</f>
        <v/>
      </c>
    </row>
    <row r="19" spans="2:130" x14ac:dyDescent="0.25">
      <c r="B19" t="str">
        <f>IF(Q19="ja",XPlan_rawFinal[[#This Row],[EKA_kode]],"")</f>
        <v>T300038402</v>
      </c>
      <c r="C19" t="str">
        <f>IF(XPlan[[#This Row],[EKA]]&lt;&gt;"",XPlan_rawFinal[[#This Row],[eka_langtnavn]],"")</f>
        <v>Applied Programming I (1 year exam )</v>
      </c>
      <c r="D19" t="str">
        <f>IF(XPlan[[#This Row],[EKA]]&lt;&gt;"",IF(XPlan_rawFinal[[#This Row],[Interne-kode]]&lt;&gt;"(tom)",XPlan_rawFinal[[#This Row],[Interne-kode]],""),"")</f>
        <v>EIB-APP1</v>
      </c>
      <c r="E1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08-05-2026</v>
      </c>
      <c r="G19" t="str">
        <f>IF(XPlan[[#This Row],[EKA]]&lt;&gt;"",IF(XPlan_rawFinal[[#This Row],[Campus]]&lt;&gt;"(tom)",XPlan_rawFinal[[#This Row],[Campus]],""),"")</f>
        <v>Sønderborg</v>
      </c>
      <c r="H19" t="str">
        <f>IF(XPlan[[#This Row],[EKA]]&lt;&gt;"",IF(OR(XPlan_rawFinal[[#This Row],[Prøveform]]="(tom)",XPlan_rawFinal[[#This Row],[Prøveform]]=""),"",XPlan_rawFinal[[#This Row],[Prøveform]]),"")</f>
        <v>Written examination</v>
      </c>
      <c r="I19" t="str">
        <f>IF(XPlan[[#This Row],[EKA]]&lt;&gt;"",IF(XPlan_rawFinal[[#This Row],[Eksaminator_samlet]]&lt;&gt;"",XPlan_rawFinal[[#This Row],[Eksaminator_samlet]],""),"")</f>
        <v>Tim Wächter</v>
      </c>
      <c r="J19" t="str">
        <f>IF(XPlan[[#This Row],[EKA]]&lt;&gt;"",IF(OR(XPlan_rawFinal[[#This Row],[Censur]]="(tom)",XPlan_rawFinal[[#This Row],[Censur]]=""),"",XPlan_rawFinal[[#This Row],[Censur]]),"")</f>
        <v/>
      </c>
      <c r="K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9" t="s">
        <v>90</v>
      </c>
      <c r="M19" t="str">
        <f>IF(XPlan[[#This Row],[EKA]]&lt;&gt;"",IF(XPlan_rawFinal[[#This Row],[BEMÆRK]]&lt;&gt;"(tom)",XPlan_rawFinal[[#This Row],[BEMÆRK]],""),"")</f>
        <v/>
      </c>
      <c r="N1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19" t="s">
        <v>107</v>
      </c>
      <c r="R19" t="s">
        <v>128</v>
      </c>
      <c r="S19" t="s">
        <v>271</v>
      </c>
      <c r="T19" t="s">
        <v>129</v>
      </c>
      <c r="U19" t="s">
        <v>94</v>
      </c>
      <c r="V19" t="s">
        <v>95</v>
      </c>
      <c r="W19" s="4">
        <v>46150</v>
      </c>
      <c r="Y19" t="s">
        <v>130</v>
      </c>
      <c r="Z19" t="s">
        <v>97</v>
      </c>
      <c r="AB19" s="4" t="s">
        <v>95</v>
      </c>
      <c r="AE19" t="s">
        <v>99</v>
      </c>
      <c r="AF19" t="s">
        <v>95</v>
      </c>
      <c r="AG19" t="s">
        <v>100</v>
      </c>
      <c r="AH19" t="s">
        <v>100</v>
      </c>
      <c r="AI19" t="s">
        <v>100</v>
      </c>
      <c r="AJ19" t="s">
        <v>100</v>
      </c>
      <c r="AK19" t="s">
        <v>22</v>
      </c>
      <c r="AL19" t="s">
        <v>100</v>
      </c>
      <c r="AM19" t="s">
        <v>100</v>
      </c>
      <c r="AN19" t="s">
        <v>100</v>
      </c>
      <c r="AO19" t="s">
        <v>100</v>
      </c>
      <c r="AP19" t="s">
        <v>100</v>
      </c>
      <c r="AQ19" t="s">
        <v>100</v>
      </c>
      <c r="AR19" t="s">
        <v>100</v>
      </c>
      <c r="AS19" t="s">
        <v>100</v>
      </c>
      <c r="AT19" t="s">
        <v>100</v>
      </c>
      <c r="AU19" t="s">
        <v>100</v>
      </c>
      <c r="AV19" t="s">
        <v>100</v>
      </c>
      <c r="AY19" t="s">
        <v>128</v>
      </c>
      <c r="AZ19" t="s">
        <v>271</v>
      </c>
      <c r="BA19" t="s">
        <v>129</v>
      </c>
      <c r="BB19" t="s">
        <v>95</v>
      </c>
      <c r="BC19" t="s">
        <v>95</v>
      </c>
      <c r="BD19" s="4">
        <v>46150</v>
      </c>
      <c r="BE19" s="4"/>
      <c r="BG19" t="s">
        <v>97</v>
      </c>
      <c r="BI19" s="4" t="s">
        <v>95</v>
      </c>
      <c r="BJ19" s="4"/>
      <c r="BL19" t="s">
        <v>99</v>
      </c>
      <c r="BM19" t="s">
        <v>95</v>
      </c>
      <c r="BN19" t="s">
        <v>100</v>
      </c>
      <c r="BO19" t="s">
        <v>19</v>
      </c>
      <c r="BP19" t="s">
        <v>100</v>
      </c>
      <c r="BQ19" t="s">
        <v>100</v>
      </c>
      <c r="BR19" t="s">
        <v>22</v>
      </c>
      <c r="BS19" t="s">
        <v>100</v>
      </c>
      <c r="BT19" t="s">
        <v>100</v>
      </c>
      <c r="BU19" t="s">
        <v>100</v>
      </c>
      <c r="BV19" t="s">
        <v>100</v>
      </c>
      <c r="BW19" t="s">
        <v>100</v>
      </c>
      <c r="BX19" t="s">
        <v>100</v>
      </c>
      <c r="BY19" t="s">
        <v>100</v>
      </c>
      <c r="BZ19" t="s">
        <v>100</v>
      </c>
      <c r="CA19" t="s">
        <v>100</v>
      </c>
      <c r="CB19" t="s">
        <v>100</v>
      </c>
      <c r="CC19" t="s">
        <v>100</v>
      </c>
      <c r="CE19" t="s">
        <v>232</v>
      </c>
      <c r="CF19" t="s">
        <v>233</v>
      </c>
      <c r="CG19" t="s">
        <v>234</v>
      </c>
      <c r="CH19" t="s">
        <v>291</v>
      </c>
      <c r="CI19" t="s">
        <v>95</v>
      </c>
      <c r="CJ19" s="4">
        <v>46184</v>
      </c>
      <c r="CK19" s="4">
        <v>46185</v>
      </c>
      <c r="CL19" t="s">
        <v>130</v>
      </c>
      <c r="CM19" t="s">
        <v>109</v>
      </c>
      <c r="CN19" t="s">
        <v>98</v>
      </c>
      <c r="CO19" s="4">
        <v>46258</v>
      </c>
      <c r="CP19" s="4"/>
      <c r="CR19" t="s">
        <v>99</v>
      </c>
      <c r="CS19" t="s">
        <v>95</v>
      </c>
      <c r="CT19" t="s">
        <v>100</v>
      </c>
      <c r="CU19" t="s">
        <v>100</v>
      </c>
      <c r="CV19" t="s">
        <v>100</v>
      </c>
      <c r="CW19" t="s">
        <v>100</v>
      </c>
      <c r="CX19" t="s">
        <v>100</v>
      </c>
      <c r="CY19" t="s">
        <v>100</v>
      </c>
      <c r="CZ19" t="s">
        <v>100</v>
      </c>
      <c r="DA19" t="s">
        <v>100</v>
      </c>
      <c r="DB19" t="s">
        <v>100</v>
      </c>
      <c r="DC19" t="s">
        <v>27</v>
      </c>
      <c r="DD19" t="s">
        <v>100</v>
      </c>
      <c r="DE19" t="s">
        <v>100</v>
      </c>
      <c r="DF19" t="s">
        <v>100</v>
      </c>
      <c r="DG19" t="s">
        <v>100</v>
      </c>
      <c r="DH19" t="s">
        <v>32</v>
      </c>
      <c r="DI19" t="s">
        <v>100</v>
      </c>
      <c r="DK19" t="str">
        <f>IF(AND(XPlan_raw[[#This Row],[BEng in Electronics]]&lt;&gt;"(tom)",XPlan_raw[[#This Row],[BEng in Electronics]]&lt;&gt;""),CT$11,"")</f>
        <v/>
      </c>
      <c r="DL19" t="str">
        <f>IF(AND(XPlan_raw[[#This Row],[BEng in Mechanical Engineering]]&lt;&gt;"(tom)",XPlan_raw[[#This Row],[BEng in Mechanical Engineering]]&lt;&gt;""),CU$11,"")</f>
        <v/>
      </c>
      <c r="DM19" t="str">
        <f>IF(AND(XPlan_raw[[#This Row],[BEng in Mechatronics]]&lt;&gt;"(tom)",XPlan_raw[[#This Row],[BEng in Mechatronics]]&lt;&gt;""),CV$11,"")</f>
        <v/>
      </c>
      <c r="DN19" t="str">
        <f>IF(AND(XPlan_raw[[#This Row],[BSc in Electronics]]&lt;&gt;"(tom)",XPlan_raw[[#This Row],[BSc in Electronics]]&lt;&gt;""),CW$11,"")</f>
        <v/>
      </c>
      <c r="DO19" t="str">
        <f>IF(AND(XPlan_raw[[#This Row],[BSc in I&amp;B]]&lt;&gt;"(tom)",XPlan_raw[[#This Row],[BSc in I&amp;B]]&lt;&gt;""),CX$11,"")</f>
        <v/>
      </c>
      <c r="DP19" t="str">
        <f>IF(AND(XPlan_raw[[#This Row],[BSc in Software]]&lt;&gt;"(tom)",XPlan_raw[[#This Row],[BSc in Software]]&lt;&gt;""),CY$11,"")</f>
        <v/>
      </c>
      <c r="DQ19" t="str">
        <f>IF(AND(XPlan_raw[[#This Row],[BSc in Mechanical Engineering]]&lt;&gt;"(tom)",XPlan_raw[[#This Row],[BSc in Mechanical Engineering]]&lt;&gt;""),CZ$11,"")</f>
        <v/>
      </c>
      <c r="DR19" t="str">
        <f>IF(AND(XPlan_raw[[#This Row],[BSc in Mechatronic Engineering]]&lt;&gt;"(tom)",XPlan_raw[[#This Row],[BSc in Mechatronic Engineering]]&lt;&gt;""),DA$11,"")</f>
        <v/>
      </c>
      <c r="DS19" t="str">
        <f>IF(AND(XPlan_raw[[#This Row],[MSc in Electronics]]&lt;&gt;"(tom)",XPlan_raw[[#This Row],[MSc in Electronics]]&lt;&gt;""),DB$11,"")</f>
        <v/>
      </c>
      <c r="DT19" t="str">
        <f>IF(AND(XPlan_raw[[#This Row],[MSc in I&amp;B]]&lt;&gt;"(tom)",XPlan_raw[[#This Row],[MSc in I&amp;B]]&lt;&gt;""),DC$11,"")</f>
        <v>MSc in Enginreering, Innovation and Business - Sdb.</v>
      </c>
      <c r="DU19" t="str">
        <f>IF(AND(XPlan_raw[[#This Row],[MSc in Pysics and Technology]]&lt;&gt;"(tom)",XPlan_raw[[#This Row],[MSc in Pysics and Technology]]&lt;&gt;""),DD$11,"")</f>
        <v/>
      </c>
      <c r="DV19" t="str">
        <f>IF(AND(XPlan_raw[[#This Row],[MSc in Software]]&lt;&gt;"(tom)",XPlan_raw[[#This Row],[MSc in Software]]&lt;&gt;""),DE$11,"")</f>
        <v/>
      </c>
      <c r="DW19" t="str">
        <f>IF(AND(XPlan_raw[[#This Row],[MSc in Mechanical Engineering]]&lt;&gt;"(tom)",XPlan_raw[[#This Row],[MSc in Mechanical Engineering]]&lt;&gt;""),DF$11,"")</f>
        <v/>
      </c>
      <c r="DX19" t="str">
        <f>IF(AND(XPlan_raw[[#This Row],[MSc in Mechatronic Engineering]]&lt;&gt;"(tom)",XPlan_raw[[#This Row],[MSc in Mechatronic Engineering]]&lt;&gt;""),DG$11,"")</f>
        <v/>
      </c>
      <c r="DY19" t="str">
        <f>IF(AND(XPlan_raw[[#This Row],[MSc in Supply Chain Digitalisation ]]&lt;&gt;"(tom)",XPlan_raw[[#This Row],[MSc in Supply Chain Digitalisation ]]&lt;&gt;""),DH$11,"")</f>
        <v>MSc in Supply Chain Digitalisation - Sdb.</v>
      </c>
      <c r="DZ19" t="str">
        <f>IF(AND(XPlan_raw[[#This Row],[Enkeltfag/Exchange]]&lt;&gt;"(tom)",XPlan_raw[[#This Row],[Enkeltfag/Exchange]]&lt;&gt;""),DI$11,"")</f>
        <v/>
      </c>
    </row>
    <row r="20" spans="2:130" x14ac:dyDescent="0.25">
      <c r="B20" t="str">
        <f>IF(Q20="ja",XPlan_rawFinal[[#This Row],[EKA_kode]],"")</f>
        <v>T340103402</v>
      </c>
      <c r="C20" t="str">
        <f>IF(XPlan[[#This Row],[EKA]]&lt;&gt;"",XPlan_rawFinal[[#This Row],[eka_langtnavn]],"")</f>
        <v>Mathematics for Engineering 2</v>
      </c>
      <c r="D20" t="str">
        <f>IF(XPlan[[#This Row],[EKA]]&lt;&gt;"",IF(XPlan_rawFinal[[#This Row],[Interne-kode]]&lt;&gt;"(tom)",XPlan_rawFinal[[#This Row],[Interne-kode]],""),"")</f>
        <v>MC-MATH2-Eng</v>
      </c>
      <c r="E2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08-05-2026</v>
      </c>
      <c r="G20" t="str">
        <f>IF(XPlan[[#This Row],[EKA]]&lt;&gt;"",IF(XPlan_rawFinal[[#This Row],[Campus]]&lt;&gt;"(tom)",XPlan_rawFinal[[#This Row],[Campus]],""),"")</f>
        <v>Sønderborg</v>
      </c>
      <c r="H20" t="str">
        <f>IF(XPlan[[#This Row],[EKA]]&lt;&gt;"",IF(OR(XPlan_rawFinal[[#This Row],[Prøveform]]="(tom)",XPlan_rawFinal[[#This Row],[Prøveform]]=""),"",XPlan_rawFinal[[#This Row],[Prøveform]]),"")</f>
        <v>Written examination</v>
      </c>
      <c r="I20" t="str">
        <f>IF(XPlan[[#This Row],[EKA]]&lt;&gt;"",IF(XPlan_rawFinal[[#This Row],[Eksaminator_samlet]]&lt;&gt;"",XPlan_rawFinal[[#This Row],[Eksaminator_samlet]],""),"")</f>
        <v>Dorthe Wildt Nielsen</v>
      </c>
      <c r="J20" t="str">
        <f>IF(XPlan[[#This Row],[EKA]]&lt;&gt;"",IF(OR(XPlan_rawFinal[[#This Row],[Censur]]="(tom)",XPlan_rawFinal[[#This Row],[Censur]]=""),"",XPlan_rawFinal[[#This Row],[Censur]]),"")</f>
        <v>Second examiner: Internal</v>
      </c>
      <c r="K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20" t="s">
        <v>90</v>
      </c>
      <c r="M20" t="str">
        <f>IF(XPlan[[#This Row],[EKA]]&lt;&gt;"",IF(XPlan_rawFinal[[#This Row],[BEMÆRK]]&lt;&gt;"(tom)",XPlan_rawFinal[[#This Row],[BEMÆRK]],""),"")</f>
        <v/>
      </c>
      <c r="N2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Sdb.,,,,,,,,,,,,,,All exams</v>
      </c>
      <c r="Q20" t="s">
        <v>91</v>
      </c>
      <c r="R20" t="s">
        <v>377</v>
      </c>
      <c r="S20" t="s">
        <v>378</v>
      </c>
      <c r="T20" t="s">
        <v>379</v>
      </c>
      <c r="U20" t="s">
        <v>291</v>
      </c>
      <c r="V20" t="s">
        <v>95</v>
      </c>
      <c r="W20" s="4">
        <v>46150</v>
      </c>
      <c r="Y20" t="s">
        <v>183</v>
      </c>
      <c r="Z20" t="s">
        <v>97</v>
      </c>
      <c r="AA20" t="s">
        <v>98</v>
      </c>
      <c r="AB20" s="4">
        <v>46251</v>
      </c>
      <c r="AE20" t="s">
        <v>99</v>
      </c>
      <c r="AF20" t="s">
        <v>95</v>
      </c>
      <c r="AG20" t="s">
        <v>18</v>
      </c>
      <c r="AH20" t="s">
        <v>19</v>
      </c>
      <c r="AI20" t="s">
        <v>20</v>
      </c>
      <c r="AJ20" t="s">
        <v>100</v>
      </c>
      <c r="AK20" t="s">
        <v>100</v>
      </c>
      <c r="AL20" t="s">
        <v>100</v>
      </c>
      <c r="AM20" t="s">
        <v>100</v>
      </c>
      <c r="AN20" t="s">
        <v>100</v>
      </c>
      <c r="AO20" t="s">
        <v>100</v>
      </c>
      <c r="AP20" t="s">
        <v>100</v>
      </c>
      <c r="AQ20" t="s">
        <v>100</v>
      </c>
      <c r="AR20" t="s">
        <v>100</v>
      </c>
      <c r="AS20" t="s">
        <v>100</v>
      </c>
      <c r="AT20" t="s">
        <v>100</v>
      </c>
      <c r="AU20" t="s">
        <v>100</v>
      </c>
      <c r="AV20" t="s">
        <v>100</v>
      </c>
      <c r="AY20" t="s">
        <v>377</v>
      </c>
      <c r="AZ20" t="s">
        <v>378</v>
      </c>
      <c r="BA20" t="s">
        <v>379</v>
      </c>
      <c r="BB20" t="s">
        <v>291</v>
      </c>
      <c r="BC20" t="s">
        <v>95</v>
      </c>
      <c r="BD20" s="4">
        <v>46150</v>
      </c>
      <c r="BE20" s="4"/>
      <c r="BF20" t="s">
        <v>183</v>
      </c>
      <c r="BG20" t="s">
        <v>97</v>
      </c>
      <c r="BH20" t="s">
        <v>98</v>
      </c>
      <c r="BI20" s="4">
        <v>46251</v>
      </c>
      <c r="BJ20" s="4"/>
      <c r="BL20" t="s">
        <v>99</v>
      </c>
      <c r="BM20" t="s">
        <v>95</v>
      </c>
      <c r="BN20" t="s">
        <v>18</v>
      </c>
      <c r="BO20" t="s">
        <v>19</v>
      </c>
      <c r="BP20" t="s">
        <v>20</v>
      </c>
      <c r="BQ20" t="s">
        <v>100</v>
      </c>
      <c r="BR20" t="s">
        <v>100</v>
      </c>
      <c r="BS20" t="s">
        <v>100</v>
      </c>
      <c r="BT20" t="s">
        <v>100</v>
      </c>
      <c r="BU20" t="s">
        <v>100</v>
      </c>
      <c r="BV20" t="s">
        <v>100</v>
      </c>
      <c r="BW20" t="s">
        <v>100</v>
      </c>
      <c r="BX20" t="s">
        <v>100</v>
      </c>
      <c r="BY20" t="s">
        <v>100</v>
      </c>
      <c r="BZ20" t="s">
        <v>100</v>
      </c>
      <c r="CA20" t="s">
        <v>100</v>
      </c>
      <c r="CB20" t="s">
        <v>100</v>
      </c>
      <c r="CC20" t="s">
        <v>100</v>
      </c>
      <c r="CE20" t="s">
        <v>235</v>
      </c>
      <c r="CF20" t="s">
        <v>236</v>
      </c>
      <c r="CG20" t="s">
        <v>237</v>
      </c>
      <c r="CH20" t="s">
        <v>291</v>
      </c>
      <c r="CI20" t="s">
        <v>95</v>
      </c>
      <c r="CJ20" s="4">
        <v>46188</v>
      </c>
      <c r="CK20" s="4">
        <v>46189</v>
      </c>
      <c r="CL20" t="s">
        <v>502</v>
      </c>
      <c r="CM20" t="s">
        <v>109</v>
      </c>
      <c r="CN20" t="s">
        <v>112</v>
      </c>
      <c r="CO20" s="4">
        <v>46255</v>
      </c>
      <c r="CP20" s="4"/>
      <c r="CR20" t="s">
        <v>99</v>
      </c>
      <c r="CS20" t="s">
        <v>95</v>
      </c>
      <c r="CT20" t="s">
        <v>100</v>
      </c>
      <c r="CU20" t="s">
        <v>100</v>
      </c>
      <c r="CV20" t="s">
        <v>100</v>
      </c>
      <c r="CW20" t="s">
        <v>100</v>
      </c>
      <c r="CX20" t="s">
        <v>100</v>
      </c>
      <c r="CY20" t="s">
        <v>100</v>
      </c>
      <c r="CZ20" t="s">
        <v>100</v>
      </c>
      <c r="DA20" t="s">
        <v>100</v>
      </c>
      <c r="DB20" t="s">
        <v>100</v>
      </c>
      <c r="DC20" t="s">
        <v>27</v>
      </c>
      <c r="DD20" t="s">
        <v>100</v>
      </c>
      <c r="DE20" t="s">
        <v>100</v>
      </c>
      <c r="DF20" t="s">
        <v>100</v>
      </c>
      <c r="DG20" t="s">
        <v>100</v>
      </c>
      <c r="DH20" t="s">
        <v>32</v>
      </c>
      <c r="DI20" t="s">
        <v>100</v>
      </c>
      <c r="DK20" t="str">
        <f>IF(AND(XPlan_raw[[#This Row],[BEng in Electronics]]&lt;&gt;"(tom)",XPlan_raw[[#This Row],[BEng in Electronics]]&lt;&gt;""),CT$11,"")</f>
        <v/>
      </c>
      <c r="DL20" t="str">
        <f>IF(AND(XPlan_raw[[#This Row],[BEng in Mechanical Engineering]]&lt;&gt;"(tom)",XPlan_raw[[#This Row],[BEng in Mechanical Engineering]]&lt;&gt;""),CU$11,"")</f>
        <v/>
      </c>
      <c r="DM20" t="str">
        <f>IF(AND(XPlan_raw[[#This Row],[BEng in Mechatronics]]&lt;&gt;"(tom)",XPlan_raw[[#This Row],[BEng in Mechatronics]]&lt;&gt;""),CV$11,"")</f>
        <v/>
      </c>
      <c r="DN20" t="str">
        <f>IF(AND(XPlan_raw[[#This Row],[BSc in Electronics]]&lt;&gt;"(tom)",XPlan_raw[[#This Row],[BSc in Electronics]]&lt;&gt;""),CW$11,"")</f>
        <v/>
      </c>
      <c r="DO20" t="str">
        <f>IF(AND(XPlan_raw[[#This Row],[BSc in I&amp;B]]&lt;&gt;"(tom)",XPlan_raw[[#This Row],[BSc in I&amp;B]]&lt;&gt;""),CX$11,"")</f>
        <v/>
      </c>
      <c r="DP20" t="str">
        <f>IF(AND(XPlan_raw[[#This Row],[BSc in Software]]&lt;&gt;"(tom)",XPlan_raw[[#This Row],[BSc in Software]]&lt;&gt;""),CY$11,"")</f>
        <v/>
      </c>
      <c r="DQ20" t="str">
        <f>IF(AND(XPlan_raw[[#This Row],[BSc in Mechanical Engineering]]&lt;&gt;"(tom)",XPlan_raw[[#This Row],[BSc in Mechanical Engineering]]&lt;&gt;""),CZ$11,"")</f>
        <v/>
      </c>
      <c r="DR20" t="str">
        <f>IF(AND(XPlan_raw[[#This Row],[BSc in Mechatronic Engineering]]&lt;&gt;"(tom)",XPlan_raw[[#This Row],[BSc in Mechatronic Engineering]]&lt;&gt;""),DA$11,"")</f>
        <v/>
      </c>
      <c r="DS20" t="str">
        <f>IF(AND(XPlan_raw[[#This Row],[MSc in Electronics]]&lt;&gt;"(tom)",XPlan_raw[[#This Row],[MSc in Electronics]]&lt;&gt;""),DB$11,"")</f>
        <v/>
      </c>
      <c r="DT20" t="str">
        <f>IF(AND(XPlan_raw[[#This Row],[MSc in I&amp;B]]&lt;&gt;"(tom)",XPlan_raw[[#This Row],[MSc in I&amp;B]]&lt;&gt;""),DC$11,"")</f>
        <v>MSc in Enginreering, Innovation and Business - Sdb.</v>
      </c>
      <c r="DU20" t="str">
        <f>IF(AND(XPlan_raw[[#This Row],[MSc in Pysics and Technology]]&lt;&gt;"(tom)",XPlan_raw[[#This Row],[MSc in Pysics and Technology]]&lt;&gt;""),DD$11,"")</f>
        <v/>
      </c>
      <c r="DV20" t="str">
        <f>IF(AND(XPlan_raw[[#This Row],[MSc in Software]]&lt;&gt;"(tom)",XPlan_raw[[#This Row],[MSc in Software]]&lt;&gt;""),DE$11,"")</f>
        <v/>
      </c>
      <c r="DW20" t="str">
        <f>IF(AND(XPlan_raw[[#This Row],[MSc in Mechanical Engineering]]&lt;&gt;"(tom)",XPlan_raw[[#This Row],[MSc in Mechanical Engineering]]&lt;&gt;""),DF$11,"")</f>
        <v/>
      </c>
      <c r="DX20" t="str">
        <f>IF(AND(XPlan_raw[[#This Row],[MSc in Mechatronic Engineering]]&lt;&gt;"(tom)",XPlan_raw[[#This Row],[MSc in Mechatronic Engineering]]&lt;&gt;""),DG$11,"")</f>
        <v/>
      </c>
      <c r="DY20" t="str">
        <f>IF(AND(XPlan_raw[[#This Row],[MSc in Supply Chain Digitalisation ]]&lt;&gt;"(tom)",XPlan_raw[[#This Row],[MSc in Supply Chain Digitalisation ]]&lt;&gt;""),DH$11,"")</f>
        <v>MSc in Supply Chain Digitalisation - Sdb.</v>
      </c>
      <c r="DZ20" t="str">
        <f>IF(AND(XPlan_raw[[#This Row],[Enkeltfag/Exchange]]&lt;&gt;"(tom)",XPlan_raw[[#This Row],[Enkeltfag/Exchange]]&lt;&gt;""),DI$11,"")</f>
        <v/>
      </c>
    </row>
    <row r="21" spans="2:130" x14ac:dyDescent="0.25">
      <c r="B21" t="str">
        <f>IF(Q21="ja",XPlan_rawFinal[[#This Row],[EKA_kode]],"")</f>
        <v>T340095402</v>
      </c>
      <c r="C21" t="str">
        <f>IF(XPlan[[#This Row],[EKA]]&lt;&gt;"",XPlan_rawFinal[[#This Row],[eka_langtnavn]],"")</f>
        <v>Mathematics for Science 2</v>
      </c>
      <c r="D21" t="str">
        <f>IF(XPlan[[#This Row],[EKA]]&lt;&gt;"",IF(XPlan_rawFinal[[#This Row],[Interne-kode]]&lt;&gt;"(tom)",XPlan_rawFinal[[#This Row],[Interne-kode]],""),"")</f>
        <v>MC-MATH2-Sc</v>
      </c>
      <c r="E2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08-05-2026</v>
      </c>
      <c r="G21" t="str">
        <f>IF(XPlan[[#This Row],[EKA]]&lt;&gt;"",IF(XPlan_rawFinal[[#This Row],[Campus]]&lt;&gt;"(tom)",XPlan_rawFinal[[#This Row],[Campus]],""),"")</f>
        <v>Sønderborg</v>
      </c>
      <c r="H21" t="str">
        <f>IF(XPlan[[#This Row],[EKA]]&lt;&gt;"",IF(OR(XPlan_rawFinal[[#This Row],[Prøveform]]="(tom)",XPlan_rawFinal[[#This Row],[Prøveform]]=""),"",XPlan_rawFinal[[#This Row],[Prøveform]]),"")</f>
        <v>Written examination</v>
      </c>
      <c r="I21" t="str">
        <f>IF(XPlan[[#This Row],[EKA]]&lt;&gt;"",IF(XPlan_rawFinal[[#This Row],[Eksaminator_samlet]]&lt;&gt;"",XPlan_rawFinal[[#This Row],[Eksaminator_samlet]],""),"")</f>
        <v>Dorthe Wildt Nielsen</v>
      </c>
      <c r="J21" t="str">
        <f>IF(XPlan[[#This Row],[EKA]]&lt;&gt;"",IF(OR(XPlan_rawFinal[[#This Row],[Censur]]="(tom)",XPlan_rawFinal[[#This Row],[Censur]]=""),"",XPlan_rawFinal[[#This Row],[Censur]]),"")</f>
        <v>Second examiner: Internal</v>
      </c>
      <c r="K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21" t="s">
        <v>90</v>
      </c>
      <c r="M21" t="str">
        <f>IF(XPlan[[#This Row],[EKA]]&lt;&gt;"",IF(XPlan_rawFinal[[#This Row],[BEMÆRK]]&lt;&gt;"(tom)",XPlan_rawFinal[[#This Row],[BEMÆRK]],""),"")</f>
        <v/>
      </c>
      <c r="N2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Sdb.,BSc in Enginreering, Innovation and Business - Sdb.,,BSc in Mechanical Engineering - Sdb.,BSc in Mechatronic Engineering - Sdb.,,,,,,,,,All exams</v>
      </c>
      <c r="Q21" t="s">
        <v>107</v>
      </c>
      <c r="R21" t="s">
        <v>372</v>
      </c>
      <c r="S21" t="s">
        <v>373</v>
      </c>
      <c r="T21" t="s">
        <v>374</v>
      </c>
      <c r="U21" t="s">
        <v>291</v>
      </c>
      <c r="V21" t="s">
        <v>95</v>
      </c>
      <c r="W21" s="4">
        <v>46150</v>
      </c>
      <c r="Y21" t="s">
        <v>183</v>
      </c>
      <c r="Z21" t="s">
        <v>97</v>
      </c>
      <c r="AA21" t="s">
        <v>98</v>
      </c>
      <c r="AB21" s="4">
        <v>46251</v>
      </c>
      <c r="AE21" t="s">
        <v>99</v>
      </c>
      <c r="AF21" t="s">
        <v>95</v>
      </c>
      <c r="AG21" t="s">
        <v>100</v>
      </c>
      <c r="AH21" t="s">
        <v>100</v>
      </c>
      <c r="AI21" t="s">
        <v>100</v>
      </c>
      <c r="AJ21" t="s">
        <v>21</v>
      </c>
      <c r="AK21" t="s">
        <v>22</v>
      </c>
      <c r="AL21" t="s">
        <v>100</v>
      </c>
      <c r="AM21" t="s">
        <v>24</v>
      </c>
      <c r="AN21" t="s">
        <v>25</v>
      </c>
      <c r="AO21" t="s">
        <v>100</v>
      </c>
      <c r="AP21" t="s">
        <v>100</v>
      </c>
      <c r="AQ21" t="s">
        <v>100</v>
      </c>
      <c r="AR21" t="s">
        <v>100</v>
      </c>
      <c r="AS21" t="s">
        <v>100</v>
      </c>
      <c r="AT21" t="s">
        <v>100</v>
      </c>
      <c r="AU21" t="s">
        <v>100</v>
      </c>
      <c r="AV21" t="s">
        <v>100</v>
      </c>
      <c r="AY21" t="s">
        <v>372</v>
      </c>
      <c r="AZ21" t="s">
        <v>373</v>
      </c>
      <c r="BA21" t="s">
        <v>374</v>
      </c>
      <c r="BB21" t="s">
        <v>291</v>
      </c>
      <c r="BC21" t="s">
        <v>95</v>
      </c>
      <c r="BD21" s="4">
        <v>46150</v>
      </c>
      <c r="BE21" s="4"/>
      <c r="BF21" t="s">
        <v>183</v>
      </c>
      <c r="BG21" t="s">
        <v>97</v>
      </c>
      <c r="BH21" t="s">
        <v>98</v>
      </c>
      <c r="BI21" s="4">
        <v>46251</v>
      </c>
      <c r="BJ21" s="4"/>
      <c r="BL21" t="s">
        <v>99</v>
      </c>
      <c r="BM21" t="s">
        <v>95</v>
      </c>
      <c r="BN21" t="s">
        <v>100</v>
      </c>
      <c r="BO21" t="s">
        <v>100</v>
      </c>
      <c r="BP21" t="s">
        <v>100</v>
      </c>
      <c r="BQ21" t="s">
        <v>21</v>
      </c>
      <c r="BR21" t="s">
        <v>22</v>
      </c>
      <c r="BS21" t="s">
        <v>100</v>
      </c>
      <c r="BT21" t="s">
        <v>24</v>
      </c>
      <c r="BU21" t="s">
        <v>25</v>
      </c>
      <c r="BV21" t="s">
        <v>100</v>
      </c>
      <c r="BW21" t="s">
        <v>100</v>
      </c>
      <c r="BX21" t="s">
        <v>100</v>
      </c>
      <c r="BY21" t="s">
        <v>100</v>
      </c>
      <c r="BZ21" t="s">
        <v>100</v>
      </c>
      <c r="CA21" t="s">
        <v>100</v>
      </c>
      <c r="CB21" t="s">
        <v>100</v>
      </c>
      <c r="CC21" t="s">
        <v>100</v>
      </c>
      <c r="CE21" t="s">
        <v>238</v>
      </c>
      <c r="CF21" t="s">
        <v>239</v>
      </c>
      <c r="CG21" t="s">
        <v>240</v>
      </c>
      <c r="CH21" t="s">
        <v>291</v>
      </c>
      <c r="CI21" t="s">
        <v>95</v>
      </c>
      <c r="CJ21" s="4">
        <v>46181</v>
      </c>
      <c r="CK21" s="4"/>
      <c r="CL21" t="s">
        <v>199</v>
      </c>
      <c r="CM21" t="s">
        <v>97</v>
      </c>
      <c r="CN21" t="s">
        <v>98</v>
      </c>
      <c r="CO21" s="4">
        <v>46254</v>
      </c>
      <c r="CP21" s="4"/>
      <c r="CR21" t="s">
        <v>99</v>
      </c>
      <c r="CS21" t="s">
        <v>95</v>
      </c>
      <c r="CT21" t="s">
        <v>100</v>
      </c>
      <c r="CU21" t="s">
        <v>100</v>
      </c>
      <c r="CV21" t="s">
        <v>100</v>
      </c>
      <c r="CW21" t="s">
        <v>100</v>
      </c>
      <c r="CX21" t="s">
        <v>100</v>
      </c>
      <c r="CY21" t="s">
        <v>100</v>
      </c>
      <c r="CZ21" t="s">
        <v>100</v>
      </c>
      <c r="DA21" t="s">
        <v>100</v>
      </c>
      <c r="DB21" t="s">
        <v>100</v>
      </c>
      <c r="DC21" t="s">
        <v>27</v>
      </c>
      <c r="DD21" t="s">
        <v>100</v>
      </c>
      <c r="DE21" t="s">
        <v>100</v>
      </c>
      <c r="DF21" t="s">
        <v>100</v>
      </c>
      <c r="DG21" t="s">
        <v>100</v>
      </c>
      <c r="DH21" t="s">
        <v>32</v>
      </c>
      <c r="DI21" t="s">
        <v>100</v>
      </c>
      <c r="DK21" t="str">
        <f>IF(AND(XPlan_raw[[#This Row],[BEng in Electronics]]&lt;&gt;"(tom)",XPlan_raw[[#This Row],[BEng in Electronics]]&lt;&gt;""),CT$11,"")</f>
        <v/>
      </c>
      <c r="DL21" t="str">
        <f>IF(AND(XPlan_raw[[#This Row],[BEng in Mechanical Engineering]]&lt;&gt;"(tom)",XPlan_raw[[#This Row],[BEng in Mechanical Engineering]]&lt;&gt;""),CU$11,"")</f>
        <v/>
      </c>
      <c r="DM21" t="str">
        <f>IF(AND(XPlan_raw[[#This Row],[BEng in Mechatronics]]&lt;&gt;"(tom)",XPlan_raw[[#This Row],[BEng in Mechatronics]]&lt;&gt;""),CV$11,"")</f>
        <v/>
      </c>
      <c r="DN21" t="str">
        <f>IF(AND(XPlan_raw[[#This Row],[BSc in Electronics]]&lt;&gt;"(tom)",XPlan_raw[[#This Row],[BSc in Electronics]]&lt;&gt;""),CW$11,"")</f>
        <v/>
      </c>
      <c r="DO21" t="str">
        <f>IF(AND(XPlan_raw[[#This Row],[BSc in I&amp;B]]&lt;&gt;"(tom)",XPlan_raw[[#This Row],[BSc in I&amp;B]]&lt;&gt;""),CX$11,"")</f>
        <v/>
      </c>
      <c r="DP21" t="str">
        <f>IF(AND(XPlan_raw[[#This Row],[BSc in Software]]&lt;&gt;"(tom)",XPlan_raw[[#This Row],[BSc in Software]]&lt;&gt;""),CY$11,"")</f>
        <v/>
      </c>
      <c r="DQ21" t="str">
        <f>IF(AND(XPlan_raw[[#This Row],[BSc in Mechanical Engineering]]&lt;&gt;"(tom)",XPlan_raw[[#This Row],[BSc in Mechanical Engineering]]&lt;&gt;""),CZ$11,"")</f>
        <v/>
      </c>
      <c r="DR21" t="str">
        <f>IF(AND(XPlan_raw[[#This Row],[BSc in Mechatronic Engineering]]&lt;&gt;"(tom)",XPlan_raw[[#This Row],[BSc in Mechatronic Engineering]]&lt;&gt;""),DA$11,"")</f>
        <v/>
      </c>
      <c r="DS21" t="str">
        <f>IF(AND(XPlan_raw[[#This Row],[MSc in Electronics]]&lt;&gt;"(tom)",XPlan_raw[[#This Row],[MSc in Electronics]]&lt;&gt;""),DB$11,"")</f>
        <v/>
      </c>
      <c r="DT21" t="str">
        <f>IF(AND(XPlan_raw[[#This Row],[MSc in I&amp;B]]&lt;&gt;"(tom)",XPlan_raw[[#This Row],[MSc in I&amp;B]]&lt;&gt;""),DC$11,"")</f>
        <v>MSc in Enginreering, Innovation and Business - Sdb.</v>
      </c>
      <c r="DU21" t="str">
        <f>IF(AND(XPlan_raw[[#This Row],[MSc in Pysics and Technology]]&lt;&gt;"(tom)",XPlan_raw[[#This Row],[MSc in Pysics and Technology]]&lt;&gt;""),DD$11,"")</f>
        <v/>
      </c>
      <c r="DV21" t="str">
        <f>IF(AND(XPlan_raw[[#This Row],[MSc in Software]]&lt;&gt;"(tom)",XPlan_raw[[#This Row],[MSc in Software]]&lt;&gt;""),DE$11,"")</f>
        <v/>
      </c>
      <c r="DW21" t="str">
        <f>IF(AND(XPlan_raw[[#This Row],[MSc in Mechanical Engineering]]&lt;&gt;"(tom)",XPlan_raw[[#This Row],[MSc in Mechanical Engineering]]&lt;&gt;""),DF$11,"")</f>
        <v/>
      </c>
      <c r="DX21" t="str">
        <f>IF(AND(XPlan_raw[[#This Row],[MSc in Mechatronic Engineering]]&lt;&gt;"(tom)",XPlan_raw[[#This Row],[MSc in Mechatronic Engineering]]&lt;&gt;""),DG$11,"")</f>
        <v/>
      </c>
      <c r="DY21" t="str">
        <f>IF(AND(XPlan_raw[[#This Row],[MSc in Supply Chain Digitalisation ]]&lt;&gt;"(tom)",XPlan_raw[[#This Row],[MSc in Supply Chain Digitalisation ]]&lt;&gt;""),DH$11,"")</f>
        <v>MSc in Supply Chain Digitalisation - Sdb.</v>
      </c>
      <c r="DZ21" t="str">
        <f>IF(AND(XPlan_raw[[#This Row],[Enkeltfag/Exchange]]&lt;&gt;"(tom)",XPlan_raw[[#This Row],[Enkeltfag/Exchange]]&lt;&gt;""),DI$11,"")</f>
        <v/>
      </c>
    </row>
    <row r="22" spans="2:130" x14ac:dyDescent="0.25">
      <c r="B22" t="str">
        <f>IF(Q22="ja",XPlan_rawFinal[[#This Row],[EKA_kode]],"")</f>
        <v>T630033402</v>
      </c>
      <c r="C22" t="str">
        <f>IF(XPlan[[#This Row],[EKA]]&lt;&gt;"",XPlan_rawFinal[[#This Row],[eka_langtnavn]],"")</f>
        <v>Mathematics for Science in Software 2</v>
      </c>
      <c r="D22" t="str">
        <f>IF(XPlan[[#This Row],[EKA]]&lt;&gt;"",IF(XPlan_rawFinal[[#This Row],[Interne-kode]]&lt;&gt;"(tom)",XPlan_rawFinal[[#This Row],[Interne-kode]],""),"")</f>
        <v>MC-MATH2-ScSof</v>
      </c>
      <c r="E2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08-05-2026</v>
      </c>
      <c r="G22" t="str">
        <f>IF(XPlan[[#This Row],[EKA]]&lt;&gt;"",IF(XPlan_rawFinal[[#This Row],[Campus]]&lt;&gt;"(tom)",XPlan_rawFinal[[#This Row],[Campus]],""),"")</f>
        <v>Sønderborg</v>
      </c>
      <c r="H22" t="str">
        <f>IF(XPlan[[#This Row],[EKA]]&lt;&gt;"",IF(OR(XPlan_rawFinal[[#This Row],[Prøveform]]="(tom)",XPlan_rawFinal[[#This Row],[Prøveform]]=""),"",XPlan_rawFinal[[#This Row],[Prøveform]]),"")</f>
        <v>Written examination</v>
      </c>
      <c r="I22" t="str">
        <f>IF(XPlan[[#This Row],[EKA]]&lt;&gt;"",IF(XPlan_rawFinal[[#This Row],[Eksaminator_samlet]]&lt;&gt;"",XPlan_rawFinal[[#This Row],[Eksaminator_samlet]],""),"")</f>
        <v>Dorthe Wildt Nielsen</v>
      </c>
      <c r="J22" t="str">
        <f>IF(XPlan[[#This Row],[EKA]]&lt;&gt;"",IF(OR(XPlan_rawFinal[[#This Row],[Censur]]="(tom)",XPlan_rawFinal[[#This Row],[Censur]]=""),"",XPlan_rawFinal[[#This Row],[Censur]]),"")</f>
        <v>Second examiner: Internal</v>
      </c>
      <c r="K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22" t="s">
        <v>90</v>
      </c>
      <c r="M22" t="str">
        <f>IF(XPlan[[#This Row],[EKA]]&lt;&gt;"",IF(XPlan_rawFinal[[#This Row],[BEMÆRK]]&lt;&gt;"(tom)",XPlan_rawFinal[[#This Row],[BEMÆRK]],""),"")</f>
        <v/>
      </c>
      <c r="N2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22" t="s">
        <v>107</v>
      </c>
      <c r="R22" t="s">
        <v>489</v>
      </c>
      <c r="S22" t="s">
        <v>490</v>
      </c>
      <c r="T22" t="s">
        <v>491</v>
      </c>
      <c r="U22" t="s">
        <v>291</v>
      </c>
      <c r="V22" t="s">
        <v>95</v>
      </c>
      <c r="W22" s="4">
        <v>46150</v>
      </c>
      <c r="Y22" t="s">
        <v>183</v>
      </c>
      <c r="Z22" t="s">
        <v>97</v>
      </c>
      <c r="AA22" t="s">
        <v>98</v>
      </c>
      <c r="AB22" s="4">
        <v>46251</v>
      </c>
      <c r="AE22" t="s">
        <v>99</v>
      </c>
      <c r="AF22" t="s">
        <v>95</v>
      </c>
      <c r="AG22" t="s">
        <v>100</v>
      </c>
      <c r="AH22" t="s">
        <v>100</v>
      </c>
      <c r="AI22" t="s">
        <v>100</v>
      </c>
      <c r="AJ22" t="s">
        <v>100</v>
      </c>
      <c r="AK22" t="s">
        <v>100</v>
      </c>
      <c r="AL22" t="s">
        <v>23</v>
      </c>
      <c r="AM22" t="s">
        <v>100</v>
      </c>
      <c r="AN22" t="s">
        <v>100</v>
      </c>
      <c r="AO22" t="s">
        <v>100</v>
      </c>
      <c r="AP22" t="s">
        <v>100</v>
      </c>
      <c r="AQ22" t="s">
        <v>100</v>
      </c>
      <c r="AR22" t="s">
        <v>100</v>
      </c>
      <c r="AS22" t="s">
        <v>100</v>
      </c>
      <c r="AT22" t="s">
        <v>100</v>
      </c>
      <c r="AU22" t="s">
        <v>100</v>
      </c>
      <c r="AV22" t="s">
        <v>100</v>
      </c>
      <c r="AY22" t="s">
        <v>176</v>
      </c>
      <c r="AZ22" t="s">
        <v>351</v>
      </c>
      <c r="BA22" t="s">
        <v>177</v>
      </c>
      <c r="BB22" t="s">
        <v>94</v>
      </c>
      <c r="BC22" t="s">
        <v>95</v>
      </c>
      <c r="BD22" s="4">
        <v>46153</v>
      </c>
      <c r="BE22" s="4"/>
      <c r="BG22" t="s">
        <v>97</v>
      </c>
      <c r="BI22" s="4" t="s">
        <v>95</v>
      </c>
      <c r="BJ22" s="4"/>
      <c r="BL22" t="s">
        <v>99</v>
      </c>
      <c r="BM22" t="s">
        <v>95</v>
      </c>
      <c r="BN22" t="s">
        <v>100</v>
      </c>
      <c r="BO22" t="s">
        <v>100</v>
      </c>
      <c r="BP22" t="s">
        <v>100</v>
      </c>
      <c r="BQ22" t="s">
        <v>100</v>
      </c>
      <c r="BR22" t="s">
        <v>100</v>
      </c>
      <c r="BS22" t="s">
        <v>100</v>
      </c>
      <c r="BT22" t="s">
        <v>100</v>
      </c>
      <c r="BU22" t="s">
        <v>100</v>
      </c>
      <c r="BV22" t="s">
        <v>100</v>
      </c>
      <c r="BW22" t="s">
        <v>100</v>
      </c>
      <c r="BX22" t="s">
        <v>100</v>
      </c>
      <c r="BY22" t="s">
        <v>100</v>
      </c>
      <c r="BZ22" t="s">
        <v>100</v>
      </c>
      <c r="CA22" t="s">
        <v>100</v>
      </c>
      <c r="CB22" t="s">
        <v>100</v>
      </c>
      <c r="CC22" t="s">
        <v>100</v>
      </c>
      <c r="CE22" t="s">
        <v>211</v>
      </c>
      <c r="CF22" t="s">
        <v>212</v>
      </c>
      <c r="CG22" t="s">
        <v>213</v>
      </c>
      <c r="CH22" t="s">
        <v>291</v>
      </c>
      <c r="CI22" t="s">
        <v>95</v>
      </c>
      <c r="CJ22" s="4">
        <v>46190</v>
      </c>
      <c r="CK22" s="4">
        <v>46192</v>
      </c>
      <c r="CL22" t="s">
        <v>203</v>
      </c>
      <c r="CM22" t="s">
        <v>111</v>
      </c>
      <c r="CN22" t="s">
        <v>98</v>
      </c>
      <c r="CO22" s="4">
        <v>46258</v>
      </c>
      <c r="CP22" s="4"/>
      <c r="CR22" t="s">
        <v>99</v>
      </c>
      <c r="CS22" t="s">
        <v>95</v>
      </c>
      <c r="CT22" t="s">
        <v>100</v>
      </c>
      <c r="CU22" t="s">
        <v>100</v>
      </c>
      <c r="CV22" t="s">
        <v>100</v>
      </c>
      <c r="CW22" t="s">
        <v>100</v>
      </c>
      <c r="CX22" t="s">
        <v>100</v>
      </c>
      <c r="CY22" t="s">
        <v>100</v>
      </c>
      <c r="CZ22" t="s">
        <v>100</v>
      </c>
      <c r="DA22" t="s">
        <v>100</v>
      </c>
      <c r="DB22" t="s">
        <v>26</v>
      </c>
      <c r="DC22" t="s">
        <v>100</v>
      </c>
      <c r="DD22" t="s">
        <v>100</v>
      </c>
      <c r="DE22" t="s">
        <v>100</v>
      </c>
      <c r="DF22" t="s">
        <v>100</v>
      </c>
      <c r="DG22" t="s">
        <v>100</v>
      </c>
      <c r="DH22" t="s">
        <v>100</v>
      </c>
      <c r="DI22" t="s">
        <v>33</v>
      </c>
      <c r="DK22" t="str">
        <f>IF(AND(XPlan_raw[[#This Row],[BEng in Electronics]]&lt;&gt;"(tom)",XPlan_raw[[#This Row],[BEng in Electronics]]&lt;&gt;""),CT$11,"")</f>
        <v/>
      </c>
      <c r="DL22" t="str">
        <f>IF(AND(XPlan_raw[[#This Row],[BEng in Mechanical Engineering]]&lt;&gt;"(tom)",XPlan_raw[[#This Row],[BEng in Mechanical Engineering]]&lt;&gt;""),CU$11,"")</f>
        <v/>
      </c>
      <c r="DM22" t="str">
        <f>IF(AND(XPlan_raw[[#This Row],[BEng in Mechatronics]]&lt;&gt;"(tom)",XPlan_raw[[#This Row],[BEng in Mechatronics]]&lt;&gt;""),CV$11,"")</f>
        <v/>
      </c>
      <c r="DN22" t="str">
        <f>IF(AND(XPlan_raw[[#This Row],[BSc in Electronics]]&lt;&gt;"(tom)",XPlan_raw[[#This Row],[BSc in Electronics]]&lt;&gt;""),CW$11,"")</f>
        <v/>
      </c>
      <c r="DO22" t="str">
        <f>IF(AND(XPlan_raw[[#This Row],[BSc in I&amp;B]]&lt;&gt;"(tom)",XPlan_raw[[#This Row],[BSc in I&amp;B]]&lt;&gt;""),CX$11,"")</f>
        <v/>
      </c>
      <c r="DP22" t="str">
        <f>IF(AND(XPlan_raw[[#This Row],[BSc in Software]]&lt;&gt;"(tom)",XPlan_raw[[#This Row],[BSc in Software]]&lt;&gt;""),CY$11,"")</f>
        <v/>
      </c>
      <c r="DQ22" t="str">
        <f>IF(AND(XPlan_raw[[#This Row],[BSc in Mechanical Engineering]]&lt;&gt;"(tom)",XPlan_raw[[#This Row],[BSc in Mechanical Engineering]]&lt;&gt;""),CZ$11,"")</f>
        <v/>
      </c>
      <c r="DR22" t="str">
        <f>IF(AND(XPlan_raw[[#This Row],[BSc in Mechatronic Engineering]]&lt;&gt;"(tom)",XPlan_raw[[#This Row],[BSc in Mechatronic Engineering]]&lt;&gt;""),DA$11,"")</f>
        <v/>
      </c>
      <c r="DS22" t="str">
        <f>IF(AND(XPlan_raw[[#This Row],[MSc in Electronics]]&lt;&gt;"(tom)",XPlan_raw[[#This Row],[MSc in Electronics]]&lt;&gt;""),DB$11,"")</f>
        <v>MSc in Electronics Engineering - Sdb.</v>
      </c>
      <c r="DT22" t="str">
        <f>IF(AND(XPlan_raw[[#This Row],[MSc in I&amp;B]]&lt;&gt;"(tom)",XPlan_raw[[#This Row],[MSc in I&amp;B]]&lt;&gt;""),DC$11,"")</f>
        <v/>
      </c>
      <c r="DU22" t="str">
        <f>IF(AND(XPlan_raw[[#This Row],[MSc in Pysics and Technology]]&lt;&gt;"(tom)",XPlan_raw[[#This Row],[MSc in Pysics and Technology]]&lt;&gt;""),DD$11,"")</f>
        <v/>
      </c>
      <c r="DV22" t="str">
        <f>IF(AND(XPlan_raw[[#This Row],[MSc in Software]]&lt;&gt;"(tom)",XPlan_raw[[#This Row],[MSc in Software]]&lt;&gt;""),DE$11,"")</f>
        <v/>
      </c>
      <c r="DW22" t="str">
        <f>IF(AND(XPlan_raw[[#This Row],[MSc in Mechanical Engineering]]&lt;&gt;"(tom)",XPlan_raw[[#This Row],[MSc in Mechanical Engineering]]&lt;&gt;""),DF$11,"")</f>
        <v/>
      </c>
      <c r="DX22" t="str">
        <f>IF(AND(XPlan_raw[[#This Row],[MSc in Mechatronic Engineering]]&lt;&gt;"(tom)",XPlan_raw[[#This Row],[MSc in Mechatronic Engineering]]&lt;&gt;""),DG$11,"")</f>
        <v/>
      </c>
      <c r="DY22" t="str">
        <f>IF(AND(XPlan_raw[[#This Row],[MSc in Supply Chain Digitalisation ]]&lt;&gt;"(tom)",XPlan_raw[[#This Row],[MSc in Supply Chain Digitalisation ]]&lt;&gt;""),DH$11,"")</f>
        <v/>
      </c>
      <c r="DZ22" t="str">
        <f>IF(AND(XPlan_raw[[#This Row],[Enkeltfag/Exchange]]&lt;&gt;"(tom)",XPlan_raw[[#This Row],[Enkeltfag/Exchange]]&lt;&gt;""),DI$11,"")</f>
        <v>Exchange students</v>
      </c>
    </row>
    <row r="23" spans="2:130" x14ac:dyDescent="0.25">
      <c r="B23" t="str">
        <f>IF(Q23="ja",XPlan_rawFinal[[#This Row],[EKA_kode]],"")</f>
        <v>T340077402</v>
      </c>
      <c r="C23" t="str">
        <f>IF(XPlan[[#This Row],[EKA]]&lt;&gt;"",XPlan_rawFinal[[#This Row],[eka_langtnavn]],"")</f>
        <v>Mechanical Design (First year exam)</v>
      </c>
      <c r="D23" t="str">
        <f>IF(XPlan[[#This Row],[EKA]]&lt;&gt;"",IF(XPlan_rawFinal[[#This Row],[Interne-kode]]&lt;&gt;"(tom)",XPlan_rawFinal[[#This Row],[Interne-kode]],""),"")</f>
        <v>MC-DES</v>
      </c>
      <c r="E2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11-05-2026</v>
      </c>
      <c r="G23" t="str">
        <f>IF(XPlan[[#This Row],[EKA]]&lt;&gt;"",IF(XPlan_rawFinal[[#This Row],[Campus]]&lt;&gt;"(tom)",XPlan_rawFinal[[#This Row],[Campus]],""),"")</f>
        <v>Sønderborg</v>
      </c>
      <c r="H23" t="str">
        <f>IF(XPlan[[#This Row],[EKA]]&lt;&gt;"",IF(OR(XPlan_rawFinal[[#This Row],[Prøveform]]="(tom)",XPlan_rawFinal[[#This Row],[Prøveform]]=""),"",XPlan_rawFinal[[#This Row],[Prøveform]]),"")</f>
        <v>Written examination</v>
      </c>
      <c r="I23" t="str">
        <f>IF(XPlan[[#This Row],[EKA]]&lt;&gt;"",IF(XPlan_rawFinal[[#This Row],[Eksaminator_samlet]]&lt;&gt;"",XPlan_rawFinal[[#This Row],[Eksaminator_samlet]],""),"")</f>
        <v>Andrei-Alexandru Popa</v>
      </c>
      <c r="J23" t="str">
        <f>IF(XPlan[[#This Row],[EKA]]&lt;&gt;"",IF(OR(XPlan_rawFinal[[#This Row],[Censur]]="(tom)",XPlan_rawFinal[[#This Row],[Censur]]=""),"",XPlan_rawFinal[[#This Row],[Censur]]),"")</f>
        <v/>
      </c>
      <c r="K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3" t="s">
        <v>90</v>
      </c>
      <c r="M23" t="str">
        <f>IF(XPlan[[#This Row],[EKA]]&lt;&gt;"",IF(XPlan_rawFinal[[#This Row],[BEMÆRK]]&lt;&gt;"(tom)",XPlan_rawFinal[[#This Row],[BEMÆRK]],""),"")</f>
        <v/>
      </c>
      <c r="N2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Sdb.,,BSc in Enginreering, Innovation and Business - Sdb.,,BSc in Mechanical Engineering - Sdb.,BSc in Mechatronic Engineering - Sdb.,,,,,,,,,All exams</v>
      </c>
      <c r="Q23" t="s">
        <v>107</v>
      </c>
      <c r="R23" t="s">
        <v>176</v>
      </c>
      <c r="S23" t="s">
        <v>351</v>
      </c>
      <c r="T23" t="s">
        <v>177</v>
      </c>
      <c r="U23" t="s">
        <v>94</v>
      </c>
      <c r="V23" t="s">
        <v>95</v>
      </c>
      <c r="W23" s="4">
        <v>46153</v>
      </c>
      <c r="Y23" t="s">
        <v>178</v>
      </c>
      <c r="Z23" t="s">
        <v>97</v>
      </c>
      <c r="AB23" s="4" t="s">
        <v>95</v>
      </c>
      <c r="AE23" t="s">
        <v>99</v>
      </c>
      <c r="AF23" t="s">
        <v>95</v>
      </c>
      <c r="AG23" t="s">
        <v>100</v>
      </c>
      <c r="AH23" t="s">
        <v>19</v>
      </c>
      <c r="AI23" t="s">
        <v>20</v>
      </c>
      <c r="AJ23" t="s">
        <v>100</v>
      </c>
      <c r="AK23" t="s">
        <v>22</v>
      </c>
      <c r="AL23" t="s">
        <v>100</v>
      </c>
      <c r="AM23" t="s">
        <v>24</v>
      </c>
      <c r="AN23" t="s">
        <v>25</v>
      </c>
      <c r="AO23" t="s">
        <v>100</v>
      </c>
      <c r="AP23" t="s">
        <v>100</v>
      </c>
      <c r="AQ23" t="s">
        <v>100</v>
      </c>
      <c r="AR23" t="s">
        <v>100</v>
      </c>
      <c r="AS23" t="s">
        <v>100</v>
      </c>
      <c r="AT23" t="s">
        <v>100</v>
      </c>
      <c r="AU23" t="s">
        <v>100</v>
      </c>
      <c r="AV23" t="s">
        <v>100</v>
      </c>
      <c r="AY23" t="s">
        <v>191</v>
      </c>
      <c r="AZ23" t="s">
        <v>412</v>
      </c>
      <c r="BA23" t="s">
        <v>192</v>
      </c>
      <c r="BB23" t="s">
        <v>94</v>
      </c>
      <c r="BC23" t="s">
        <v>95</v>
      </c>
      <c r="BD23" s="4">
        <v>46153</v>
      </c>
      <c r="BE23" s="4"/>
      <c r="BG23" t="s">
        <v>97</v>
      </c>
      <c r="BI23" s="4" t="s">
        <v>95</v>
      </c>
      <c r="BJ23" s="4"/>
      <c r="BL23" t="s">
        <v>99</v>
      </c>
      <c r="BM23" t="s">
        <v>95</v>
      </c>
      <c r="BN23" t="s">
        <v>100</v>
      </c>
      <c r="BO23" t="s">
        <v>100</v>
      </c>
      <c r="BP23" t="s">
        <v>100</v>
      </c>
      <c r="BQ23" t="s">
        <v>100</v>
      </c>
      <c r="BR23" t="s">
        <v>100</v>
      </c>
      <c r="BS23" t="s">
        <v>100</v>
      </c>
      <c r="BT23" t="s">
        <v>100</v>
      </c>
      <c r="BU23" t="s">
        <v>100</v>
      </c>
      <c r="BV23" t="s">
        <v>100</v>
      </c>
      <c r="BW23" t="s">
        <v>100</v>
      </c>
      <c r="BX23" t="s">
        <v>100</v>
      </c>
      <c r="BY23" t="s">
        <v>100</v>
      </c>
      <c r="BZ23" t="s">
        <v>100</v>
      </c>
      <c r="CA23" t="s">
        <v>100</v>
      </c>
      <c r="CB23" t="s">
        <v>100</v>
      </c>
      <c r="CC23" t="s">
        <v>100</v>
      </c>
      <c r="CE23" t="s">
        <v>214</v>
      </c>
      <c r="CF23" t="s">
        <v>215</v>
      </c>
      <c r="CG23" t="s">
        <v>216</v>
      </c>
      <c r="CH23" t="s">
        <v>291</v>
      </c>
      <c r="CI23" t="s">
        <v>95</v>
      </c>
      <c r="CJ23" s="4">
        <v>46196</v>
      </c>
      <c r="CK23" s="4">
        <v>46198</v>
      </c>
      <c r="CL23" t="s">
        <v>200</v>
      </c>
      <c r="CM23" t="s">
        <v>111</v>
      </c>
      <c r="CN23" t="s">
        <v>112</v>
      </c>
      <c r="CO23" s="4">
        <v>46262</v>
      </c>
      <c r="CP23" s="4"/>
      <c r="CR23" t="s">
        <v>99</v>
      </c>
      <c r="CS23" t="s">
        <v>95</v>
      </c>
      <c r="CT23" t="s">
        <v>100</v>
      </c>
      <c r="CU23" t="s">
        <v>100</v>
      </c>
      <c r="CV23" t="s">
        <v>100</v>
      </c>
      <c r="CW23" t="s">
        <v>100</v>
      </c>
      <c r="CX23" t="s">
        <v>100</v>
      </c>
      <c r="CY23" t="s">
        <v>100</v>
      </c>
      <c r="CZ23" t="s">
        <v>100</v>
      </c>
      <c r="DA23" t="s">
        <v>100</v>
      </c>
      <c r="DB23" t="s">
        <v>26</v>
      </c>
      <c r="DC23" t="s">
        <v>100</v>
      </c>
      <c r="DD23" t="s">
        <v>100</v>
      </c>
      <c r="DE23" t="s">
        <v>100</v>
      </c>
      <c r="DF23" t="s">
        <v>100</v>
      </c>
      <c r="DG23" t="s">
        <v>100</v>
      </c>
      <c r="DH23" t="s">
        <v>100</v>
      </c>
      <c r="DI23" t="s">
        <v>33</v>
      </c>
      <c r="DK23" t="str">
        <f>IF(AND(XPlan_raw[[#This Row],[BEng in Electronics]]&lt;&gt;"(tom)",XPlan_raw[[#This Row],[BEng in Electronics]]&lt;&gt;""),CT$11,"")</f>
        <v/>
      </c>
      <c r="DL23" t="str">
        <f>IF(AND(XPlan_raw[[#This Row],[BEng in Mechanical Engineering]]&lt;&gt;"(tom)",XPlan_raw[[#This Row],[BEng in Mechanical Engineering]]&lt;&gt;""),CU$11,"")</f>
        <v/>
      </c>
      <c r="DM23" t="str">
        <f>IF(AND(XPlan_raw[[#This Row],[BEng in Mechatronics]]&lt;&gt;"(tom)",XPlan_raw[[#This Row],[BEng in Mechatronics]]&lt;&gt;""),CV$11,"")</f>
        <v/>
      </c>
      <c r="DN23" t="str">
        <f>IF(AND(XPlan_raw[[#This Row],[BSc in Electronics]]&lt;&gt;"(tom)",XPlan_raw[[#This Row],[BSc in Electronics]]&lt;&gt;""),CW$11,"")</f>
        <v/>
      </c>
      <c r="DO23" t="str">
        <f>IF(AND(XPlan_raw[[#This Row],[BSc in I&amp;B]]&lt;&gt;"(tom)",XPlan_raw[[#This Row],[BSc in I&amp;B]]&lt;&gt;""),CX$11,"")</f>
        <v/>
      </c>
      <c r="DP23" t="str">
        <f>IF(AND(XPlan_raw[[#This Row],[BSc in Software]]&lt;&gt;"(tom)",XPlan_raw[[#This Row],[BSc in Software]]&lt;&gt;""),CY$11,"")</f>
        <v/>
      </c>
      <c r="DQ23" t="str">
        <f>IF(AND(XPlan_raw[[#This Row],[BSc in Mechanical Engineering]]&lt;&gt;"(tom)",XPlan_raw[[#This Row],[BSc in Mechanical Engineering]]&lt;&gt;""),CZ$11,"")</f>
        <v/>
      </c>
      <c r="DR23" t="str">
        <f>IF(AND(XPlan_raw[[#This Row],[BSc in Mechatronic Engineering]]&lt;&gt;"(tom)",XPlan_raw[[#This Row],[BSc in Mechatronic Engineering]]&lt;&gt;""),DA$11,"")</f>
        <v/>
      </c>
      <c r="DS23" t="str">
        <f>IF(AND(XPlan_raw[[#This Row],[MSc in Electronics]]&lt;&gt;"(tom)",XPlan_raw[[#This Row],[MSc in Electronics]]&lt;&gt;""),DB$11,"")</f>
        <v>MSc in Electronics Engineering - Sdb.</v>
      </c>
      <c r="DT23" t="str">
        <f>IF(AND(XPlan_raw[[#This Row],[MSc in I&amp;B]]&lt;&gt;"(tom)",XPlan_raw[[#This Row],[MSc in I&amp;B]]&lt;&gt;""),DC$11,"")</f>
        <v/>
      </c>
      <c r="DU23" t="str">
        <f>IF(AND(XPlan_raw[[#This Row],[MSc in Pysics and Technology]]&lt;&gt;"(tom)",XPlan_raw[[#This Row],[MSc in Pysics and Technology]]&lt;&gt;""),DD$11,"")</f>
        <v/>
      </c>
      <c r="DV23" t="str">
        <f>IF(AND(XPlan_raw[[#This Row],[MSc in Software]]&lt;&gt;"(tom)",XPlan_raw[[#This Row],[MSc in Software]]&lt;&gt;""),DE$11,"")</f>
        <v/>
      </c>
      <c r="DW23" t="str">
        <f>IF(AND(XPlan_raw[[#This Row],[MSc in Mechanical Engineering]]&lt;&gt;"(tom)",XPlan_raw[[#This Row],[MSc in Mechanical Engineering]]&lt;&gt;""),DF$11,"")</f>
        <v/>
      </c>
      <c r="DX23" t="str">
        <f>IF(AND(XPlan_raw[[#This Row],[MSc in Mechatronic Engineering]]&lt;&gt;"(tom)",XPlan_raw[[#This Row],[MSc in Mechatronic Engineering]]&lt;&gt;""),DG$11,"")</f>
        <v/>
      </c>
      <c r="DY23" t="str">
        <f>IF(AND(XPlan_raw[[#This Row],[MSc in Supply Chain Digitalisation ]]&lt;&gt;"(tom)",XPlan_raw[[#This Row],[MSc in Supply Chain Digitalisation ]]&lt;&gt;""),DH$11,"")</f>
        <v/>
      </c>
      <c r="DZ23" t="str">
        <f>IF(AND(XPlan_raw[[#This Row],[Enkeltfag/Exchange]]&lt;&gt;"(tom)",XPlan_raw[[#This Row],[Enkeltfag/Exchange]]&lt;&gt;""),DI$11,"")</f>
        <v>Exchange students</v>
      </c>
    </row>
    <row r="24" spans="2:130" x14ac:dyDescent="0.25">
      <c r="B24" t="str">
        <f>IF(Q24="ja",XPlan_rawFinal[[#This Row],[EKA_kode]],"")</f>
        <v>T370043402</v>
      </c>
      <c r="C24" t="str">
        <f>IF(XPlan[[#This Row],[EKA]]&lt;&gt;"",XPlan_rawFinal[[#This Row],[eka_langtnavn]],"")</f>
        <v>Physics (First year exam)</v>
      </c>
      <c r="D24" t="str">
        <f>IF(XPlan[[#This Row],[EKA]]&lt;&gt;"",IF(XPlan_rawFinal[[#This Row],[Interne-kode]]&lt;&gt;"(tom)",XPlan_rawFinal[[#This Row],[Interne-kode]],""),"")</f>
        <v>EE-ENPHYS</v>
      </c>
      <c r="E2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11-05-2026</v>
      </c>
      <c r="G24" t="str">
        <f>IF(XPlan[[#This Row],[EKA]]&lt;&gt;"",IF(XPlan_rawFinal[[#This Row],[Campus]]&lt;&gt;"(tom)",XPlan_rawFinal[[#This Row],[Campus]],""),"")</f>
        <v>Sønderborg</v>
      </c>
      <c r="H24" t="str">
        <f>IF(XPlan[[#This Row],[EKA]]&lt;&gt;"",IF(OR(XPlan_rawFinal[[#This Row],[Prøveform]]="(tom)",XPlan_rawFinal[[#This Row],[Prøveform]]=""),"",XPlan_rawFinal[[#This Row],[Prøveform]]),"")</f>
        <v>Written examination</v>
      </c>
      <c r="I24" t="str">
        <f>IF(XPlan[[#This Row],[EKA]]&lt;&gt;"",IF(XPlan_rawFinal[[#This Row],[Eksaminator_samlet]]&lt;&gt;"",XPlan_rawFinal[[#This Row],[Eksaminator_samlet]],""),"")</f>
        <v>William Greenbank</v>
      </c>
      <c r="J24" t="str">
        <f>IF(XPlan[[#This Row],[EKA]]&lt;&gt;"",IF(OR(XPlan_rawFinal[[#This Row],[Censur]]="(tom)",XPlan_rawFinal[[#This Row],[Censur]]=""),"",XPlan_rawFinal[[#This Row],[Censur]]),"")</f>
        <v/>
      </c>
      <c r="K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4" t="s">
        <v>90</v>
      </c>
      <c r="M24" t="str">
        <f>IF(XPlan[[#This Row],[EKA]]&lt;&gt;"",IF(XPlan_rawFinal[[#This Row],[BEMÆRK]]&lt;&gt;"(tom)",XPlan_rawFinal[[#This Row],[BEMÆRK]],""),"")</f>
        <v/>
      </c>
      <c r="N2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Sdb.,,,BSc in Electronics Engineering - Sdb.,,,,,,,,,,,,,All exams</v>
      </c>
      <c r="Q24" t="s">
        <v>107</v>
      </c>
      <c r="R24" t="s">
        <v>191</v>
      </c>
      <c r="S24" t="s">
        <v>412</v>
      </c>
      <c r="T24" t="s">
        <v>192</v>
      </c>
      <c r="U24" t="s">
        <v>94</v>
      </c>
      <c r="V24" t="s">
        <v>95</v>
      </c>
      <c r="W24" s="4">
        <v>46153</v>
      </c>
      <c r="Y24" t="s">
        <v>539</v>
      </c>
      <c r="Z24" t="s">
        <v>97</v>
      </c>
      <c r="AB24" s="4" t="s">
        <v>95</v>
      </c>
      <c r="AE24" t="s">
        <v>99</v>
      </c>
      <c r="AF24" t="s">
        <v>95</v>
      </c>
      <c r="AG24" t="s">
        <v>18</v>
      </c>
      <c r="AH24" t="s">
        <v>100</v>
      </c>
      <c r="AI24" t="s">
        <v>100</v>
      </c>
      <c r="AJ24" t="s">
        <v>21</v>
      </c>
      <c r="AK24" t="s">
        <v>100</v>
      </c>
      <c r="AL24" t="s">
        <v>100</v>
      </c>
      <c r="AM24" t="s">
        <v>100</v>
      </c>
      <c r="AN24" t="s">
        <v>100</v>
      </c>
      <c r="AO24" t="s">
        <v>100</v>
      </c>
      <c r="AP24" t="s">
        <v>100</v>
      </c>
      <c r="AQ24" t="s">
        <v>100</v>
      </c>
      <c r="AR24" t="s">
        <v>100</v>
      </c>
      <c r="AS24" t="s">
        <v>100</v>
      </c>
      <c r="AT24" t="s">
        <v>100</v>
      </c>
      <c r="AU24" t="s">
        <v>100</v>
      </c>
      <c r="AV24" t="s">
        <v>100</v>
      </c>
      <c r="AY24" t="s">
        <v>196</v>
      </c>
      <c r="AZ24" t="s">
        <v>197</v>
      </c>
      <c r="BA24" t="s">
        <v>198</v>
      </c>
      <c r="BB24" t="s">
        <v>95</v>
      </c>
      <c r="BC24" t="s">
        <v>95</v>
      </c>
      <c r="BD24" s="4">
        <v>46155</v>
      </c>
      <c r="BE24" s="4"/>
      <c r="BG24" t="s">
        <v>97</v>
      </c>
      <c r="BI24" s="4" t="s">
        <v>95</v>
      </c>
      <c r="BJ24" s="4"/>
      <c r="BL24" t="s">
        <v>99</v>
      </c>
      <c r="BM24" t="s">
        <v>95</v>
      </c>
      <c r="BN24" t="s">
        <v>100</v>
      </c>
      <c r="BO24" t="s">
        <v>19</v>
      </c>
      <c r="BP24" t="s">
        <v>100</v>
      </c>
      <c r="BQ24" t="s">
        <v>100</v>
      </c>
      <c r="BR24" t="s">
        <v>100</v>
      </c>
      <c r="BS24" t="s">
        <v>100</v>
      </c>
      <c r="BT24" t="s">
        <v>100</v>
      </c>
      <c r="BU24" t="s">
        <v>100</v>
      </c>
      <c r="BV24" t="s">
        <v>100</v>
      </c>
      <c r="BW24" t="s">
        <v>100</v>
      </c>
      <c r="BX24" t="s">
        <v>100</v>
      </c>
      <c r="BY24" t="s">
        <v>100</v>
      </c>
      <c r="BZ24" t="s">
        <v>100</v>
      </c>
      <c r="CA24" t="s">
        <v>100</v>
      </c>
      <c r="CB24" t="s">
        <v>100</v>
      </c>
      <c r="CC24" t="s">
        <v>100</v>
      </c>
      <c r="CE24" t="s">
        <v>220</v>
      </c>
      <c r="CF24" t="s">
        <v>221</v>
      </c>
      <c r="CG24" t="s">
        <v>222</v>
      </c>
      <c r="CH24" t="s">
        <v>291</v>
      </c>
      <c r="CI24" t="s">
        <v>95</v>
      </c>
      <c r="CJ24" s="4">
        <v>46183</v>
      </c>
      <c r="CK24" s="4">
        <v>46185</v>
      </c>
      <c r="CL24" t="s">
        <v>114</v>
      </c>
      <c r="CM24" t="s">
        <v>111</v>
      </c>
      <c r="CN24" t="s">
        <v>112</v>
      </c>
      <c r="CO24" s="4">
        <v>46260</v>
      </c>
      <c r="CP24" s="4"/>
      <c r="CR24" t="s">
        <v>99</v>
      </c>
      <c r="CS24" t="s">
        <v>95</v>
      </c>
      <c r="CT24" t="s">
        <v>100</v>
      </c>
      <c r="CU24" t="s">
        <v>100</v>
      </c>
      <c r="CV24" t="s">
        <v>100</v>
      </c>
      <c r="CW24" t="s">
        <v>100</v>
      </c>
      <c r="CX24" t="s">
        <v>100</v>
      </c>
      <c r="CY24" t="s">
        <v>100</v>
      </c>
      <c r="CZ24" t="s">
        <v>100</v>
      </c>
      <c r="DA24" t="s">
        <v>100</v>
      </c>
      <c r="DB24" t="s">
        <v>26</v>
      </c>
      <c r="DC24" t="s">
        <v>100</v>
      </c>
      <c r="DD24" t="s">
        <v>100</v>
      </c>
      <c r="DE24" t="s">
        <v>100</v>
      </c>
      <c r="DF24" t="s">
        <v>100</v>
      </c>
      <c r="DG24" t="s">
        <v>100</v>
      </c>
      <c r="DH24" t="s">
        <v>100</v>
      </c>
      <c r="DI24" t="s">
        <v>100</v>
      </c>
      <c r="DK24" t="str">
        <f>IF(AND(XPlan_raw[[#This Row],[BEng in Electronics]]&lt;&gt;"(tom)",XPlan_raw[[#This Row],[BEng in Electronics]]&lt;&gt;""),CT$11,"")</f>
        <v/>
      </c>
      <c r="DL24" t="str">
        <f>IF(AND(XPlan_raw[[#This Row],[BEng in Mechanical Engineering]]&lt;&gt;"(tom)",XPlan_raw[[#This Row],[BEng in Mechanical Engineering]]&lt;&gt;""),CU$11,"")</f>
        <v/>
      </c>
      <c r="DM24" t="str">
        <f>IF(AND(XPlan_raw[[#This Row],[BEng in Mechatronics]]&lt;&gt;"(tom)",XPlan_raw[[#This Row],[BEng in Mechatronics]]&lt;&gt;""),CV$11,"")</f>
        <v/>
      </c>
      <c r="DN24" t="str">
        <f>IF(AND(XPlan_raw[[#This Row],[BSc in Electronics]]&lt;&gt;"(tom)",XPlan_raw[[#This Row],[BSc in Electronics]]&lt;&gt;""),CW$11,"")</f>
        <v/>
      </c>
      <c r="DO24" t="str">
        <f>IF(AND(XPlan_raw[[#This Row],[BSc in I&amp;B]]&lt;&gt;"(tom)",XPlan_raw[[#This Row],[BSc in I&amp;B]]&lt;&gt;""),CX$11,"")</f>
        <v/>
      </c>
      <c r="DP24" t="str">
        <f>IF(AND(XPlan_raw[[#This Row],[BSc in Software]]&lt;&gt;"(tom)",XPlan_raw[[#This Row],[BSc in Software]]&lt;&gt;""),CY$11,"")</f>
        <v/>
      </c>
      <c r="DQ24" t="str">
        <f>IF(AND(XPlan_raw[[#This Row],[BSc in Mechanical Engineering]]&lt;&gt;"(tom)",XPlan_raw[[#This Row],[BSc in Mechanical Engineering]]&lt;&gt;""),CZ$11,"")</f>
        <v/>
      </c>
      <c r="DR24" t="str">
        <f>IF(AND(XPlan_raw[[#This Row],[BSc in Mechatronic Engineering]]&lt;&gt;"(tom)",XPlan_raw[[#This Row],[BSc in Mechatronic Engineering]]&lt;&gt;""),DA$11,"")</f>
        <v/>
      </c>
      <c r="DS24" t="str">
        <f>IF(AND(XPlan_raw[[#This Row],[MSc in Electronics]]&lt;&gt;"(tom)",XPlan_raw[[#This Row],[MSc in Electronics]]&lt;&gt;""),DB$11,"")</f>
        <v>MSc in Electronics Engineering - Sdb.</v>
      </c>
      <c r="DT24" t="str">
        <f>IF(AND(XPlan_raw[[#This Row],[MSc in I&amp;B]]&lt;&gt;"(tom)",XPlan_raw[[#This Row],[MSc in I&amp;B]]&lt;&gt;""),DC$11,"")</f>
        <v/>
      </c>
      <c r="DU24" t="str">
        <f>IF(AND(XPlan_raw[[#This Row],[MSc in Pysics and Technology]]&lt;&gt;"(tom)",XPlan_raw[[#This Row],[MSc in Pysics and Technology]]&lt;&gt;""),DD$11,"")</f>
        <v/>
      </c>
      <c r="DV24" t="str">
        <f>IF(AND(XPlan_raw[[#This Row],[MSc in Software]]&lt;&gt;"(tom)",XPlan_raw[[#This Row],[MSc in Software]]&lt;&gt;""),DE$11,"")</f>
        <v/>
      </c>
      <c r="DW24" t="str">
        <f>IF(AND(XPlan_raw[[#This Row],[MSc in Mechanical Engineering]]&lt;&gt;"(tom)",XPlan_raw[[#This Row],[MSc in Mechanical Engineering]]&lt;&gt;""),DF$11,"")</f>
        <v/>
      </c>
      <c r="DX24" t="str">
        <f>IF(AND(XPlan_raw[[#This Row],[MSc in Mechatronic Engineering]]&lt;&gt;"(tom)",XPlan_raw[[#This Row],[MSc in Mechatronic Engineering]]&lt;&gt;""),DG$11,"")</f>
        <v/>
      </c>
      <c r="DY24" t="str">
        <f>IF(AND(XPlan_raw[[#This Row],[MSc in Supply Chain Digitalisation ]]&lt;&gt;"(tom)",XPlan_raw[[#This Row],[MSc in Supply Chain Digitalisation ]]&lt;&gt;""),DH$11,"")</f>
        <v/>
      </c>
      <c r="DZ24" t="str">
        <f>IF(AND(XPlan_raw[[#This Row],[Enkeltfag/Exchange]]&lt;&gt;"(tom)",XPlan_raw[[#This Row],[Enkeltfag/Exchange]]&lt;&gt;""),DI$11,"")</f>
        <v/>
      </c>
    </row>
    <row r="25" spans="2:130" x14ac:dyDescent="0.25">
      <c r="B25" t="str">
        <f>IF(Q25="ja",XPlan_rawFinal[[#This Row],[EKA_kode]],"")</f>
        <v>T630000402</v>
      </c>
      <c r="C25" t="str">
        <f>IF(XPlan[[#This Row],[EKA]]&lt;&gt;"",XPlan_rawFinal[[#This Row],[eka_langtnavn]],"")</f>
        <v>Computer Systems</v>
      </c>
      <c r="D25" t="str">
        <f>IF(XPlan[[#This Row],[EKA]]&lt;&gt;"",IF(XPlan_rawFinal[[#This Row],[Interne-kode]]&lt;&gt;"(tom)",XPlan_rawFinal[[#This Row],[Interne-kode]],""),"")</f>
        <v>SE1S-COS</v>
      </c>
      <c r="E2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13-05-2026</v>
      </c>
      <c r="G25" t="str">
        <f>IF(XPlan[[#This Row],[EKA]]&lt;&gt;"",IF(XPlan_rawFinal[[#This Row],[Campus]]&lt;&gt;"(tom)",XPlan_rawFinal[[#This Row],[Campus]],""),"")</f>
        <v>Sønderborg</v>
      </c>
      <c r="H25" t="str">
        <f>IF(XPlan[[#This Row],[EKA]]&lt;&gt;"",IF(OR(XPlan_rawFinal[[#This Row],[Prøveform]]="(tom)",XPlan_rawFinal[[#This Row],[Prøveform]]=""),"",XPlan_rawFinal[[#This Row],[Prøveform]]),"")</f>
        <v>Written examination</v>
      </c>
      <c r="I25" t="str">
        <f>IF(XPlan[[#This Row],[EKA]]&lt;&gt;"",IF(XPlan_rawFinal[[#This Row],[Eksaminator_samlet]]&lt;&gt;"",XPlan_rawFinal[[#This Row],[Eksaminator_samlet]],""),"")</f>
        <v>Krzysztof Sierszecki</v>
      </c>
      <c r="J25" t="str">
        <f>IF(XPlan[[#This Row],[EKA]]&lt;&gt;"",IF(OR(XPlan_rawFinal[[#This Row],[Censur]]="(tom)",XPlan_rawFinal[[#This Row],[Censur]]=""),"",XPlan_rawFinal[[#This Row],[Censur]]),"")</f>
        <v/>
      </c>
      <c r="K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5" t="s">
        <v>90</v>
      </c>
      <c r="M25" t="str">
        <f>IF(XPlan[[#This Row],[EKA]]&lt;&gt;"",IF(XPlan_rawFinal[[#This Row],[BEMÆRK]]&lt;&gt;"(tom)",XPlan_rawFinal[[#This Row],[BEMÆRK]],""),"")</f>
        <v/>
      </c>
      <c r="N2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25" t="s">
        <v>107</v>
      </c>
      <c r="R25" t="s">
        <v>196</v>
      </c>
      <c r="S25" t="s">
        <v>197</v>
      </c>
      <c r="T25" t="s">
        <v>198</v>
      </c>
      <c r="U25" t="s">
        <v>94</v>
      </c>
      <c r="V25" t="s">
        <v>95</v>
      </c>
      <c r="W25" s="4">
        <v>46155</v>
      </c>
      <c r="Y25" t="s">
        <v>136</v>
      </c>
      <c r="Z25" t="s">
        <v>97</v>
      </c>
      <c r="AB25" s="4" t="s">
        <v>95</v>
      </c>
      <c r="AE25" t="s">
        <v>99</v>
      </c>
      <c r="AF25" t="s">
        <v>95</v>
      </c>
      <c r="AG25" t="s">
        <v>100</v>
      </c>
      <c r="AH25" t="s">
        <v>100</v>
      </c>
      <c r="AI25" t="s">
        <v>100</v>
      </c>
      <c r="AJ25" t="s">
        <v>100</v>
      </c>
      <c r="AK25" t="s">
        <v>100</v>
      </c>
      <c r="AL25" t="s">
        <v>23</v>
      </c>
      <c r="AM25" t="s">
        <v>100</v>
      </c>
      <c r="AN25" t="s">
        <v>100</v>
      </c>
      <c r="AO25" t="s">
        <v>100</v>
      </c>
      <c r="AP25" t="s">
        <v>100</v>
      </c>
      <c r="AQ25" t="s">
        <v>100</v>
      </c>
      <c r="AR25" t="s">
        <v>100</v>
      </c>
      <c r="AS25" t="s">
        <v>100</v>
      </c>
      <c r="AT25" t="s">
        <v>100</v>
      </c>
      <c r="AU25" t="s">
        <v>100</v>
      </c>
      <c r="AV25" t="s">
        <v>100</v>
      </c>
      <c r="AY25" t="s">
        <v>181</v>
      </c>
      <c r="AZ25" t="s">
        <v>352</v>
      </c>
      <c r="BA25" t="s">
        <v>353</v>
      </c>
      <c r="BB25" t="s">
        <v>94</v>
      </c>
      <c r="BC25" t="s">
        <v>95</v>
      </c>
      <c r="BD25" s="4">
        <v>46155</v>
      </c>
      <c r="BE25" s="4"/>
      <c r="BG25" t="s">
        <v>97</v>
      </c>
      <c r="BI25" s="4" t="s">
        <v>95</v>
      </c>
      <c r="BJ25" s="4"/>
      <c r="BL25" t="s">
        <v>99</v>
      </c>
      <c r="BM25" t="s">
        <v>95</v>
      </c>
      <c r="BN25" t="s">
        <v>100</v>
      </c>
      <c r="BO25" t="s">
        <v>100</v>
      </c>
      <c r="BP25" t="s">
        <v>100</v>
      </c>
      <c r="BQ25" t="s">
        <v>100</v>
      </c>
      <c r="BR25" t="s">
        <v>100</v>
      </c>
      <c r="BS25" t="s">
        <v>100</v>
      </c>
      <c r="BT25" t="s">
        <v>100</v>
      </c>
      <c r="BU25" t="s">
        <v>100</v>
      </c>
      <c r="BV25" t="s">
        <v>100</v>
      </c>
      <c r="BW25" t="s">
        <v>100</v>
      </c>
      <c r="BX25" t="s">
        <v>100</v>
      </c>
      <c r="BY25" t="s">
        <v>100</v>
      </c>
      <c r="BZ25" t="s">
        <v>100</v>
      </c>
      <c r="CA25" t="s">
        <v>100</v>
      </c>
      <c r="CB25" t="s">
        <v>100</v>
      </c>
      <c r="CC25" t="s">
        <v>100</v>
      </c>
      <c r="CE25" t="s">
        <v>223</v>
      </c>
      <c r="CF25" t="s">
        <v>224</v>
      </c>
      <c r="CG25" t="s">
        <v>225</v>
      </c>
      <c r="CH25" t="s">
        <v>291</v>
      </c>
      <c r="CI25" t="s">
        <v>95</v>
      </c>
      <c r="CJ25" s="4">
        <v>46175</v>
      </c>
      <c r="CK25" s="4"/>
      <c r="CL25" t="s">
        <v>184</v>
      </c>
      <c r="CM25" t="s">
        <v>97</v>
      </c>
      <c r="CN25" t="s">
        <v>98</v>
      </c>
      <c r="CO25" s="4">
        <v>46252</v>
      </c>
      <c r="CP25" s="4"/>
      <c r="CR25" t="s">
        <v>99</v>
      </c>
      <c r="CS25" t="s">
        <v>95</v>
      </c>
      <c r="CT25" t="s">
        <v>100</v>
      </c>
      <c r="CU25" t="s">
        <v>100</v>
      </c>
      <c r="CV25" t="s">
        <v>100</v>
      </c>
      <c r="CW25" t="s">
        <v>100</v>
      </c>
      <c r="CX25" t="s">
        <v>100</v>
      </c>
      <c r="CY25" t="s">
        <v>100</v>
      </c>
      <c r="CZ25" t="s">
        <v>100</v>
      </c>
      <c r="DA25" t="s">
        <v>100</v>
      </c>
      <c r="DB25" t="s">
        <v>26</v>
      </c>
      <c r="DC25" t="s">
        <v>100</v>
      </c>
      <c r="DD25" t="s">
        <v>100</v>
      </c>
      <c r="DE25" t="s">
        <v>100</v>
      </c>
      <c r="DF25" t="s">
        <v>100</v>
      </c>
      <c r="DG25" t="s">
        <v>100</v>
      </c>
      <c r="DH25" t="s">
        <v>100</v>
      </c>
      <c r="DI25" t="s">
        <v>33</v>
      </c>
      <c r="DK25" t="str">
        <f>IF(AND(XPlan_raw[[#This Row],[BEng in Electronics]]&lt;&gt;"(tom)",XPlan_raw[[#This Row],[BEng in Electronics]]&lt;&gt;""),CT$11,"")</f>
        <v/>
      </c>
      <c r="DL25" t="str">
        <f>IF(AND(XPlan_raw[[#This Row],[BEng in Mechanical Engineering]]&lt;&gt;"(tom)",XPlan_raw[[#This Row],[BEng in Mechanical Engineering]]&lt;&gt;""),CU$11,"")</f>
        <v/>
      </c>
      <c r="DM25" t="str">
        <f>IF(AND(XPlan_raw[[#This Row],[BEng in Mechatronics]]&lt;&gt;"(tom)",XPlan_raw[[#This Row],[BEng in Mechatronics]]&lt;&gt;""),CV$11,"")</f>
        <v/>
      </c>
      <c r="DN25" t="str">
        <f>IF(AND(XPlan_raw[[#This Row],[BSc in Electronics]]&lt;&gt;"(tom)",XPlan_raw[[#This Row],[BSc in Electronics]]&lt;&gt;""),CW$11,"")</f>
        <v/>
      </c>
      <c r="DO25" t="str">
        <f>IF(AND(XPlan_raw[[#This Row],[BSc in I&amp;B]]&lt;&gt;"(tom)",XPlan_raw[[#This Row],[BSc in I&amp;B]]&lt;&gt;""),CX$11,"")</f>
        <v/>
      </c>
      <c r="DP25" t="str">
        <f>IF(AND(XPlan_raw[[#This Row],[BSc in Software]]&lt;&gt;"(tom)",XPlan_raw[[#This Row],[BSc in Software]]&lt;&gt;""),CY$11,"")</f>
        <v/>
      </c>
      <c r="DQ25" t="str">
        <f>IF(AND(XPlan_raw[[#This Row],[BSc in Mechanical Engineering]]&lt;&gt;"(tom)",XPlan_raw[[#This Row],[BSc in Mechanical Engineering]]&lt;&gt;""),CZ$11,"")</f>
        <v/>
      </c>
      <c r="DR25" t="str">
        <f>IF(AND(XPlan_raw[[#This Row],[BSc in Mechatronic Engineering]]&lt;&gt;"(tom)",XPlan_raw[[#This Row],[BSc in Mechatronic Engineering]]&lt;&gt;""),DA$11,"")</f>
        <v/>
      </c>
      <c r="DS25" t="str">
        <f>IF(AND(XPlan_raw[[#This Row],[MSc in Electronics]]&lt;&gt;"(tom)",XPlan_raw[[#This Row],[MSc in Electronics]]&lt;&gt;""),DB$11,"")</f>
        <v>MSc in Electronics Engineering - Sdb.</v>
      </c>
      <c r="DT25" t="str">
        <f>IF(AND(XPlan_raw[[#This Row],[MSc in I&amp;B]]&lt;&gt;"(tom)",XPlan_raw[[#This Row],[MSc in I&amp;B]]&lt;&gt;""),DC$11,"")</f>
        <v/>
      </c>
      <c r="DU25" t="str">
        <f>IF(AND(XPlan_raw[[#This Row],[MSc in Pysics and Technology]]&lt;&gt;"(tom)",XPlan_raw[[#This Row],[MSc in Pysics and Technology]]&lt;&gt;""),DD$11,"")</f>
        <v/>
      </c>
      <c r="DV25" t="str">
        <f>IF(AND(XPlan_raw[[#This Row],[MSc in Software]]&lt;&gt;"(tom)",XPlan_raw[[#This Row],[MSc in Software]]&lt;&gt;""),DE$11,"")</f>
        <v/>
      </c>
      <c r="DW25" t="str">
        <f>IF(AND(XPlan_raw[[#This Row],[MSc in Mechanical Engineering]]&lt;&gt;"(tom)",XPlan_raw[[#This Row],[MSc in Mechanical Engineering]]&lt;&gt;""),DF$11,"")</f>
        <v/>
      </c>
      <c r="DX25" t="str">
        <f>IF(AND(XPlan_raw[[#This Row],[MSc in Mechatronic Engineering]]&lt;&gt;"(tom)",XPlan_raw[[#This Row],[MSc in Mechatronic Engineering]]&lt;&gt;""),DG$11,"")</f>
        <v/>
      </c>
      <c r="DY25" t="str">
        <f>IF(AND(XPlan_raw[[#This Row],[MSc in Supply Chain Digitalisation ]]&lt;&gt;"(tom)",XPlan_raw[[#This Row],[MSc in Supply Chain Digitalisation ]]&lt;&gt;""),DH$11,"")</f>
        <v/>
      </c>
      <c r="DZ25" t="str">
        <f>IF(AND(XPlan_raw[[#This Row],[Enkeltfag/Exchange]]&lt;&gt;"(tom)",XPlan_raw[[#This Row],[Enkeltfag/Exchange]]&lt;&gt;""),DI$11,"")</f>
        <v>Exchange students</v>
      </c>
    </row>
    <row r="26" spans="2:130" x14ac:dyDescent="0.25">
      <c r="B26" t="str">
        <f>IF(Q26="ja",XPlan_rawFinal[[#This Row],[EKA_kode]],"")</f>
        <v>T340081402</v>
      </c>
      <c r="C26" t="str">
        <f>IF(XPlan[[#This Row],[EKA]]&lt;&gt;"",XPlan_rawFinal[[#This Row],[eka_langtnavn]],"")</f>
        <v>Embedded Systems 1 (First year exam)</v>
      </c>
      <c r="D26" t="str">
        <f>IF(XPlan[[#This Row],[EKA]]&lt;&gt;"",IF(XPlan_rawFinal[[#This Row],[Interne-kode]]&lt;&gt;"(tom)",XPlan_rawFinal[[#This Row],[Interne-kode]],""),"")</f>
        <v>EMB1</v>
      </c>
      <c r="E2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13-05-2026</v>
      </c>
      <c r="G26" t="str">
        <f>IF(XPlan[[#This Row],[EKA]]&lt;&gt;"",IF(XPlan_rawFinal[[#This Row],[Campus]]&lt;&gt;"(tom)",XPlan_rawFinal[[#This Row],[Campus]],""),"")</f>
        <v>Sønderborg</v>
      </c>
      <c r="H26" t="str">
        <f>IF(XPlan[[#This Row],[EKA]]&lt;&gt;"",IF(OR(XPlan_rawFinal[[#This Row],[Prøveform]]="(tom)",XPlan_rawFinal[[#This Row],[Prøveform]]=""),"",XPlan_rawFinal[[#This Row],[Prøveform]]),"")</f>
        <v>Written examination</v>
      </c>
      <c r="I26" t="str">
        <f>IF(XPlan[[#This Row],[EKA]]&lt;&gt;"",IF(XPlan_rawFinal[[#This Row],[Eksaminator_samlet]]&lt;&gt;"",XPlan_rawFinal[[#This Row],[Eksaminator_samlet]],""),"")</f>
        <v>Alin Marian Drimus</v>
      </c>
      <c r="J26" t="str">
        <f>IF(XPlan[[#This Row],[EKA]]&lt;&gt;"",IF(OR(XPlan_rawFinal[[#This Row],[Censur]]="(tom)",XPlan_rawFinal[[#This Row],[Censur]]=""),"",XPlan_rawFinal[[#This Row],[Censur]]),"")</f>
        <v/>
      </c>
      <c r="K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6" t="s">
        <v>90</v>
      </c>
      <c r="M26" t="str">
        <f>IF(XPlan[[#This Row],[EKA]]&lt;&gt;"",IF(XPlan_rawFinal[[#This Row],[BEMÆRK]]&lt;&gt;"(tom)",XPlan_rawFinal[[#This Row],[BEMÆRK]],""),"")</f>
        <v/>
      </c>
      <c r="N2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Sdb.,,,,BSc in Mechatronic Engineering - Sdb.,,,,,,,,,All exams</v>
      </c>
      <c r="Q26" t="s">
        <v>107</v>
      </c>
      <c r="R26" t="s">
        <v>181</v>
      </c>
      <c r="S26" t="s">
        <v>352</v>
      </c>
      <c r="T26" t="s">
        <v>353</v>
      </c>
      <c r="U26" t="s">
        <v>94</v>
      </c>
      <c r="V26" t="s">
        <v>95</v>
      </c>
      <c r="W26" s="4">
        <v>46155</v>
      </c>
      <c r="Y26" t="s">
        <v>182</v>
      </c>
      <c r="Z26" t="s">
        <v>97</v>
      </c>
      <c r="AB26" s="4" t="s">
        <v>95</v>
      </c>
      <c r="AE26" t="s">
        <v>99</v>
      </c>
      <c r="AF26" t="s">
        <v>95</v>
      </c>
      <c r="AG26" t="s">
        <v>18</v>
      </c>
      <c r="AH26" t="s">
        <v>100</v>
      </c>
      <c r="AI26" t="s">
        <v>20</v>
      </c>
      <c r="AJ26" t="s">
        <v>21</v>
      </c>
      <c r="AK26" t="s">
        <v>100</v>
      </c>
      <c r="AL26" t="s">
        <v>100</v>
      </c>
      <c r="AM26" t="s">
        <v>100</v>
      </c>
      <c r="AN26" t="s">
        <v>25</v>
      </c>
      <c r="AO26" t="s">
        <v>100</v>
      </c>
      <c r="AP26" t="s">
        <v>100</v>
      </c>
      <c r="AQ26" t="s">
        <v>100</v>
      </c>
      <c r="AR26" t="s">
        <v>100</v>
      </c>
      <c r="AS26" t="s">
        <v>100</v>
      </c>
      <c r="AT26" t="s">
        <v>100</v>
      </c>
      <c r="AU26" t="s">
        <v>100</v>
      </c>
      <c r="AV26" t="s">
        <v>100</v>
      </c>
      <c r="AY26" t="s">
        <v>137</v>
      </c>
      <c r="AZ26" t="s">
        <v>278</v>
      </c>
      <c r="BA26" t="s">
        <v>138</v>
      </c>
      <c r="BB26" t="s">
        <v>94</v>
      </c>
      <c r="BC26" t="s">
        <v>95</v>
      </c>
      <c r="BD26" s="4">
        <v>46155</v>
      </c>
      <c r="BE26" s="4"/>
      <c r="BG26" t="s">
        <v>97</v>
      </c>
      <c r="BI26" s="4" t="s">
        <v>95</v>
      </c>
      <c r="BJ26" s="4"/>
      <c r="BL26" t="s">
        <v>99</v>
      </c>
      <c r="BM26" t="s">
        <v>95</v>
      </c>
      <c r="BN26" t="s">
        <v>100</v>
      </c>
      <c r="BO26" t="s">
        <v>100</v>
      </c>
      <c r="BP26" t="s">
        <v>100</v>
      </c>
      <c r="BQ26" t="s">
        <v>100</v>
      </c>
      <c r="BR26" t="s">
        <v>100</v>
      </c>
      <c r="BS26" t="s">
        <v>100</v>
      </c>
      <c r="BT26" t="s">
        <v>100</v>
      </c>
      <c r="BU26" t="s">
        <v>100</v>
      </c>
      <c r="BV26" t="s">
        <v>100</v>
      </c>
      <c r="BW26" t="s">
        <v>100</v>
      </c>
      <c r="BX26" t="s">
        <v>100</v>
      </c>
      <c r="BY26" t="s">
        <v>100</v>
      </c>
      <c r="BZ26" t="s">
        <v>100</v>
      </c>
      <c r="CA26" t="s">
        <v>100</v>
      </c>
      <c r="CB26" t="s">
        <v>100</v>
      </c>
      <c r="CC26" t="s">
        <v>100</v>
      </c>
      <c r="CE26" t="s">
        <v>241</v>
      </c>
      <c r="CF26" t="s">
        <v>242</v>
      </c>
      <c r="CG26" t="s">
        <v>95</v>
      </c>
      <c r="CH26" t="s">
        <v>291</v>
      </c>
      <c r="CI26" t="s">
        <v>95</v>
      </c>
      <c r="CJ26" s="4" t="s">
        <v>95</v>
      </c>
      <c r="CK26" s="4"/>
      <c r="CL26" t="s">
        <v>145</v>
      </c>
      <c r="CM26" t="s">
        <v>153</v>
      </c>
      <c r="CO26" s="4" t="s">
        <v>95</v>
      </c>
      <c r="CP26" s="4"/>
      <c r="CR26" t="s">
        <v>99</v>
      </c>
      <c r="CS26" t="s">
        <v>95</v>
      </c>
      <c r="CT26" t="s">
        <v>100</v>
      </c>
      <c r="CU26" t="s">
        <v>100</v>
      </c>
      <c r="CV26" t="s">
        <v>100</v>
      </c>
      <c r="CW26" t="s">
        <v>100</v>
      </c>
      <c r="CX26" t="s">
        <v>100</v>
      </c>
      <c r="CY26" t="s">
        <v>100</v>
      </c>
      <c r="CZ26" t="s">
        <v>100</v>
      </c>
      <c r="DA26" t="s">
        <v>100</v>
      </c>
      <c r="DB26" t="s">
        <v>100</v>
      </c>
      <c r="DC26" t="s">
        <v>100</v>
      </c>
      <c r="DD26" t="s">
        <v>100</v>
      </c>
      <c r="DE26" t="s">
        <v>100</v>
      </c>
      <c r="DF26" t="s">
        <v>100</v>
      </c>
      <c r="DG26" t="s">
        <v>100</v>
      </c>
      <c r="DH26" t="s">
        <v>32</v>
      </c>
      <c r="DI26" t="s">
        <v>33</v>
      </c>
      <c r="DK26" t="str">
        <f>IF(AND(XPlan_raw[[#This Row],[BEng in Electronics]]&lt;&gt;"(tom)",XPlan_raw[[#This Row],[BEng in Electronics]]&lt;&gt;""),CT$11,"")</f>
        <v/>
      </c>
      <c r="DL26" t="str">
        <f>IF(AND(XPlan_raw[[#This Row],[BEng in Mechanical Engineering]]&lt;&gt;"(tom)",XPlan_raw[[#This Row],[BEng in Mechanical Engineering]]&lt;&gt;""),CU$11,"")</f>
        <v/>
      </c>
      <c r="DM26" t="str">
        <f>IF(AND(XPlan_raw[[#This Row],[BEng in Mechatronics]]&lt;&gt;"(tom)",XPlan_raw[[#This Row],[BEng in Mechatronics]]&lt;&gt;""),CV$11,"")</f>
        <v/>
      </c>
      <c r="DN26" t="str">
        <f>IF(AND(XPlan_raw[[#This Row],[BSc in Electronics]]&lt;&gt;"(tom)",XPlan_raw[[#This Row],[BSc in Electronics]]&lt;&gt;""),CW$11,"")</f>
        <v/>
      </c>
      <c r="DO26" t="str">
        <f>IF(AND(XPlan_raw[[#This Row],[BSc in I&amp;B]]&lt;&gt;"(tom)",XPlan_raw[[#This Row],[BSc in I&amp;B]]&lt;&gt;""),CX$11,"")</f>
        <v/>
      </c>
      <c r="DP26" t="str">
        <f>IF(AND(XPlan_raw[[#This Row],[BSc in Software]]&lt;&gt;"(tom)",XPlan_raw[[#This Row],[BSc in Software]]&lt;&gt;""),CY$11,"")</f>
        <v/>
      </c>
      <c r="DQ26" t="str">
        <f>IF(AND(XPlan_raw[[#This Row],[BSc in Mechanical Engineering]]&lt;&gt;"(tom)",XPlan_raw[[#This Row],[BSc in Mechanical Engineering]]&lt;&gt;""),CZ$11,"")</f>
        <v/>
      </c>
      <c r="DR26" t="str">
        <f>IF(AND(XPlan_raw[[#This Row],[BSc in Mechatronic Engineering]]&lt;&gt;"(tom)",XPlan_raw[[#This Row],[BSc in Mechatronic Engineering]]&lt;&gt;""),DA$11,"")</f>
        <v/>
      </c>
      <c r="DS26" t="str">
        <f>IF(AND(XPlan_raw[[#This Row],[MSc in Electronics]]&lt;&gt;"(tom)",XPlan_raw[[#This Row],[MSc in Electronics]]&lt;&gt;""),DB$11,"")</f>
        <v/>
      </c>
      <c r="DT26" t="str">
        <f>IF(AND(XPlan_raw[[#This Row],[MSc in I&amp;B]]&lt;&gt;"(tom)",XPlan_raw[[#This Row],[MSc in I&amp;B]]&lt;&gt;""),DC$11,"")</f>
        <v/>
      </c>
      <c r="DU26" t="str">
        <f>IF(AND(XPlan_raw[[#This Row],[MSc in Pysics and Technology]]&lt;&gt;"(tom)",XPlan_raw[[#This Row],[MSc in Pysics and Technology]]&lt;&gt;""),DD$11,"")</f>
        <v/>
      </c>
      <c r="DV26" t="str">
        <f>IF(AND(XPlan_raw[[#This Row],[MSc in Software]]&lt;&gt;"(tom)",XPlan_raw[[#This Row],[MSc in Software]]&lt;&gt;""),DE$11,"")</f>
        <v/>
      </c>
      <c r="DW26" t="str">
        <f>IF(AND(XPlan_raw[[#This Row],[MSc in Mechanical Engineering]]&lt;&gt;"(tom)",XPlan_raw[[#This Row],[MSc in Mechanical Engineering]]&lt;&gt;""),DF$11,"")</f>
        <v/>
      </c>
      <c r="DX26" t="str">
        <f>IF(AND(XPlan_raw[[#This Row],[MSc in Mechatronic Engineering]]&lt;&gt;"(tom)",XPlan_raw[[#This Row],[MSc in Mechatronic Engineering]]&lt;&gt;""),DG$11,"")</f>
        <v/>
      </c>
      <c r="DY26" t="str">
        <f>IF(AND(XPlan_raw[[#This Row],[MSc in Supply Chain Digitalisation ]]&lt;&gt;"(tom)",XPlan_raw[[#This Row],[MSc in Supply Chain Digitalisation ]]&lt;&gt;""),DH$11,"")</f>
        <v>MSc in Supply Chain Digitalisation - Sdb.</v>
      </c>
      <c r="DZ26" t="str">
        <f>IF(AND(XPlan_raw[[#This Row],[Enkeltfag/Exchange]]&lt;&gt;"(tom)",XPlan_raw[[#This Row],[Enkeltfag/Exchange]]&lt;&gt;""),DI$11,"")</f>
        <v>Exchange students</v>
      </c>
    </row>
    <row r="27" spans="2:130" x14ac:dyDescent="0.25">
      <c r="B27" t="str">
        <f>IF(Q27="ja",XPlan_rawFinal[[#This Row],[EKA_kode]],"")</f>
        <v>T320009402</v>
      </c>
      <c r="C27" t="str">
        <f>IF(XPlan[[#This Row],[EKA]]&lt;&gt;"",XPlan_rawFinal[[#This Row],[eka_langtnavn]],"")</f>
        <v>Introduction to Programming (First year exam)</v>
      </c>
      <c r="D27" t="str">
        <f>IF(XPlan[[#This Row],[EKA]]&lt;&gt;"",IF(XPlan_rawFinal[[#This Row],[Interne-kode]]&lt;&gt;"(tom)",XPlan_rawFinal[[#This Row],[Interne-kode]],""),"")</f>
        <v>ME-PROG</v>
      </c>
      <c r="E2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13-05-2026</v>
      </c>
      <c r="G27" t="str">
        <f>IF(XPlan[[#This Row],[EKA]]&lt;&gt;"",IF(XPlan_rawFinal[[#This Row],[Campus]]&lt;&gt;"(tom)",XPlan_rawFinal[[#This Row],[Campus]],""),"")</f>
        <v>Sønderborg</v>
      </c>
      <c r="H27" t="str">
        <f>IF(XPlan[[#This Row],[EKA]]&lt;&gt;"",IF(OR(XPlan_rawFinal[[#This Row],[Prøveform]]="(tom)",XPlan_rawFinal[[#This Row],[Prøveform]]=""),"",XPlan_rawFinal[[#This Row],[Prøveform]]),"")</f>
        <v>Written examination</v>
      </c>
      <c r="I27" t="str">
        <f>IF(XPlan[[#This Row],[EKA]]&lt;&gt;"",IF(XPlan_rawFinal[[#This Row],[Eksaminator_samlet]]&lt;&gt;"",XPlan_rawFinal[[#This Row],[Eksaminator_samlet]],""),"")</f>
        <v xml:space="preserve">Till Leissner </v>
      </c>
      <c r="J27" t="str">
        <f>IF(XPlan[[#This Row],[EKA]]&lt;&gt;"",IF(OR(XPlan_rawFinal[[#This Row],[Censur]]="(tom)",XPlan_rawFinal[[#This Row],[Censur]]=""),"",XPlan_rawFinal[[#This Row],[Censur]]),"")</f>
        <v/>
      </c>
      <c r="K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7" t="s">
        <v>90</v>
      </c>
      <c r="M27" t="str">
        <f>IF(XPlan[[#This Row],[EKA]]&lt;&gt;"",IF(XPlan_rawFinal[[#This Row],[BEMÆRK]]&lt;&gt;"(tom)",XPlan_rawFinal[[#This Row],[BEMÆRK]],""),"")</f>
        <v/>
      </c>
      <c r="N2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Sdb.,,,,,BSc in Mechanical Engineering - Sdb.,,,,,,,,,,All exams</v>
      </c>
      <c r="Q27" t="s">
        <v>107</v>
      </c>
      <c r="R27" t="s">
        <v>137</v>
      </c>
      <c r="S27" t="s">
        <v>278</v>
      </c>
      <c r="T27" t="s">
        <v>138</v>
      </c>
      <c r="U27" t="s">
        <v>94</v>
      </c>
      <c r="V27" t="s">
        <v>95</v>
      </c>
      <c r="W27" s="4">
        <v>46155</v>
      </c>
      <c r="Y27" t="s">
        <v>535</v>
      </c>
      <c r="Z27" t="s">
        <v>97</v>
      </c>
      <c r="AB27" s="4" t="s">
        <v>95</v>
      </c>
      <c r="AE27" t="s">
        <v>99</v>
      </c>
      <c r="AF27" t="s">
        <v>95</v>
      </c>
      <c r="AG27" t="s">
        <v>100</v>
      </c>
      <c r="AH27" t="s">
        <v>19</v>
      </c>
      <c r="AI27" t="s">
        <v>100</v>
      </c>
      <c r="AJ27" t="s">
        <v>100</v>
      </c>
      <c r="AK27" t="s">
        <v>100</v>
      </c>
      <c r="AL27" t="s">
        <v>100</v>
      </c>
      <c r="AM27" t="s">
        <v>24</v>
      </c>
      <c r="AN27" t="s">
        <v>100</v>
      </c>
      <c r="AO27" t="s">
        <v>100</v>
      </c>
      <c r="AP27" t="s">
        <v>100</v>
      </c>
      <c r="AQ27" t="s">
        <v>100</v>
      </c>
      <c r="AR27" t="s">
        <v>100</v>
      </c>
      <c r="AS27" t="s">
        <v>100</v>
      </c>
      <c r="AT27" t="s">
        <v>100</v>
      </c>
      <c r="AU27" t="s">
        <v>100</v>
      </c>
      <c r="AV27" t="s">
        <v>100</v>
      </c>
      <c r="AY27" t="s">
        <v>193</v>
      </c>
      <c r="AZ27" t="s">
        <v>413</v>
      </c>
      <c r="BA27" t="s">
        <v>414</v>
      </c>
      <c r="BB27" t="s">
        <v>94</v>
      </c>
      <c r="BC27" t="s">
        <v>95</v>
      </c>
      <c r="BD27" s="4">
        <v>46160</v>
      </c>
      <c r="BE27" s="4"/>
      <c r="BG27" t="s">
        <v>97</v>
      </c>
      <c r="BI27" s="4" t="s">
        <v>95</v>
      </c>
      <c r="BJ27" s="4"/>
      <c r="BL27" t="s">
        <v>99</v>
      </c>
      <c r="BM27" t="s">
        <v>95</v>
      </c>
      <c r="BN27" t="s">
        <v>100</v>
      </c>
      <c r="BO27" t="s">
        <v>100</v>
      </c>
      <c r="BP27" t="s">
        <v>100</v>
      </c>
      <c r="BQ27" t="s">
        <v>100</v>
      </c>
      <c r="BR27" t="s">
        <v>100</v>
      </c>
      <c r="BS27" t="s">
        <v>100</v>
      </c>
      <c r="BT27" t="s">
        <v>100</v>
      </c>
      <c r="BU27" t="s">
        <v>100</v>
      </c>
      <c r="BV27" t="s">
        <v>100</v>
      </c>
      <c r="BW27" t="s">
        <v>100</v>
      </c>
      <c r="BX27" t="s">
        <v>100</v>
      </c>
      <c r="BY27" t="s">
        <v>100</v>
      </c>
      <c r="BZ27" t="s">
        <v>100</v>
      </c>
      <c r="CA27" t="s">
        <v>100</v>
      </c>
      <c r="CB27" t="s">
        <v>100</v>
      </c>
      <c r="CC27" t="s">
        <v>100</v>
      </c>
      <c r="CE27" t="s">
        <v>243</v>
      </c>
      <c r="CF27" t="s">
        <v>244</v>
      </c>
      <c r="CG27" t="s">
        <v>245</v>
      </c>
      <c r="CH27" t="s">
        <v>167</v>
      </c>
      <c r="CI27" t="s">
        <v>95</v>
      </c>
      <c r="CJ27" s="4">
        <v>46188</v>
      </c>
      <c r="CK27" s="4">
        <v>46190</v>
      </c>
      <c r="CL27" t="s">
        <v>108</v>
      </c>
      <c r="CM27" t="s">
        <v>111</v>
      </c>
      <c r="CN27" t="s">
        <v>98</v>
      </c>
      <c r="CO27" s="4">
        <v>46254</v>
      </c>
      <c r="CP27" s="4"/>
      <c r="CQ27" t="s">
        <v>134</v>
      </c>
      <c r="CR27" t="s">
        <v>99</v>
      </c>
      <c r="CS27" t="s">
        <v>95</v>
      </c>
      <c r="CT27" t="s">
        <v>100</v>
      </c>
      <c r="CU27" t="s">
        <v>100</v>
      </c>
      <c r="CV27" t="s">
        <v>100</v>
      </c>
      <c r="CW27" t="s">
        <v>100</v>
      </c>
      <c r="CX27" t="s">
        <v>22</v>
      </c>
      <c r="CY27" t="s">
        <v>100</v>
      </c>
      <c r="CZ27" t="s">
        <v>24</v>
      </c>
      <c r="DA27" t="s">
        <v>100</v>
      </c>
      <c r="DB27" t="s">
        <v>100</v>
      </c>
      <c r="DC27" t="s">
        <v>100</v>
      </c>
      <c r="DD27" t="s">
        <v>100</v>
      </c>
      <c r="DE27" t="s">
        <v>100</v>
      </c>
      <c r="DF27" t="s">
        <v>100</v>
      </c>
      <c r="DG27" t="s">
        <v>100</v>
      </c>
      <c r="DH27" t="s">
        <v>100</v>
      </c>
      <c r="DI27" t="s">
        <v>100</v>
      </c>
      <c r="DK27" t="str">
        <f>IF(AND(XPlan_raw[[#This Row],[BEng in Electronics]]&lt;&gt;"(tom)",XPlan_raw[[#This Row],[BEng in Electronics]]&lt;&gt;""),CT$11,"")</f>
        <v/>
      </c>
      <c r="DL27" t="str">
        <f>IF(AND(XPlan_raw[[#This Row],[BEng in Mechanical Engineering]]&lt;&gt;"(tom)",XPlan_raw[[#This Row],[BEng in Mechanical Engineering]]&lt;&gt;""),CU$11,"")</f>
        <v/>
      </c>
      <c r="DM27" t="str">
        <f>IF(AND(XPlan_raw[[#This Row],[BEng in Mechatronics]]&lt;&gt;"(tom)",XPlan_raw[[#This Row],[BEng in Mechatronics]]&lt;&gt;""),CV$11,"")</f>
        <v/>
      </c>
      <c r="DN27" t="str">
        <f>IF(AND(XPlan_raw[[#This Row],[BSc in Electronics]]&lt;&gt;"(tom)",XPlan_raw[[#This Row],[BSc in Electronics]]&lt;&gt;""),CW$11,"")</f>
        <v/>
      </c>
      <c r="DO27" t="str">
        <f>IF(AND(XPlan_raw[[#This Row],[BSc in I&amp;B]]&lt;&gt;"(tom)",XPlan_raw[[#This Row],[BSc in I&amp;B]]&lt;&gt;""),CX$11,"")</f>
        <v>BSc in Enginreering, Innovation and Business - Sdb.</v>
      </c>
      <c r="DP27" t="str">
        <f>IF(AND(XPlan_raw[[#This Row],[BSc in Software]]&lt;&gt;"(tom)",XPlan_raw[[#This Row],[BSc in Software]]&lt;&gt;""),CY$11,"")</f>
        <v/>
      </c>
      <c r="DQ27" t="str">
        <f>IF(AND(XPlan_raw[[#This Row],[BSc in Mechanical Engineering]]&lt;&gt;"(tom)",XPlan_raw[[#This Row],[BSc in Mechanical Engineering]]&lt;&gt;""),CZ$11,"")</f>
        <v>BSc in Mechanical Engineering - Sdb.</v>
      </c>
      <c r="DR27" t="str">
        <f>IF(AND(XPlan_raw[[#This Row],[BSc in Mechatronic Engineering]]&lt;&gt;"(tom)",XPlan_raw[[#This Row],[BSc in Mechatronic Engineering]]&lt;&gt;""),DA$11,"")</f>
        <v/>
      </c>
      <c r="DS27" t="str">
        <f>IF(AND(XPlan_raw[[#This Row],[MSc in Electronics]]&lt;&gt;"(tom)",XPlan_raw[[#This Row],[MSc in Electronics]]&lt;&gt;""),DB$11,"")</f>
        <v/>
      </c>
      <c r="DT27" t="str">
        <f>IF(AND(XPlan_raw[[#This Row],[MSc in I&amp;B]]&lt;&gt;"(tom)",XPlan_raw[[#This Row],[MSc in I&amp;B]]&lt;&gt;""),DC$11,"")</f>
        <v/>
      </c>
      <c r="DU27" t="str">
        <f>IF(AND(XPlan_raw[[#This Row],[MSc in Pysics and Technology]]&lt;&gt;"(tom)",XPlan_raw[[#This Row],[MSc in Pysics and Technology]]&lt;&gt;""),DD$11,"")</f>
        <v/>
      </c>
      <c r="DV27" t="str">
        <f>IF(AND(XPlan_raw[[#This Row],[MSc in Software]]&lt;&gt;"(tom)",XPlan_raw[[#This Row],[MSc in Software]]&lt;&gt;""),DE$11,"")</f>
        <v/>
      </c>
      <c r="DW27" t="str">
        <f>IF(AND(XPlan_raw[[#This Row],[MSc in Mechanical Engineering]]&lt;&gt;"(tom)",XPlan_raw[[#This Row],[MSc in Mechanical Engineering]]&lt;&gt;""),DF$11,"")</f>
        <v/>
      </c>
      <c r="DX27" t="str">
        <f>IF(AND(XPlan_raw[[#This Row],[MSc in Mechatronic Engineering]]&lt;&gt;"(tom)",XPlan_raw[[#This Row],[MSc in Mechatronic Engineering]]&lt;&gt;""),DG$11,"")</f>
        <v/>
      </c>
      <c r="DY27" t="str">
        <f>IF(AND(XPlan_raw[[#This Row],[MSc in Supply Chain Digitalisation ]]&lt;&gt;"(tom)",XPlan_raw[[#This Row],[MSc in Supply Chain Digitalisation ]]&lt;&gt;""),DH$11,"")</f>
        <v/>
      </c>
      <c r="DZ27" t="str">
        <f>IF(AND(XPlan_raw[[#This Row],[Enkeltfag/Exchange]]&lt;&gt;"(tom)",XPlan_raw[[#This Row],[Enkeltfag/Exchange]]&lt;&gt;""),DI$11,"")</f>
        <v/>
      </c>
    </row>
    <row r="28" spans="2:130" x14ac:dyDescent="0.25">
      <c r="B28" t="str">
        <f>IF(Q28="ja",XPlan_rawFinal[[#This Row],[EKA_kode]],"")</f>
        <v>T370046402</v>
      </c>
      <c r="C28" t="str">
        <f>IF(XPlan[[#This Row],[EKA]]&lt;&gt;"",XPlan_rawFinal[[#This Row],[eka_langtnavn]],"")</f>
        <v>Electronics 1 (First year exam)</v>
      </c>
      <c r="D28" t="str">
        <f>IF(XPlan[[#This Row],[EKA]]&lt;&gt;"",IF(XPlan_rawFinal[[#This Row],[Interne-kode]]&lt;&gt;"(tom)",XPlan_rawFinal[[#This Row],[Interne-kode]],""),"")</f>
        <v>ELTR1</v>
      </c>
      <c r="E2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18-05-2026</v>
      </c>
      <c r="G28" t="str">
        <f>IF(XPlan[[#This Row],[EKA]]&lt;&gt;"",IF(XPlan_rawFinal[[#This Row],[Campus]]&lt;&gt;"(tom)",XPlan_rawFinal[[#This Row],[Campus]],""),"")</f>
        <v>Sønderborg</v>
      </c>
      <c r="H28" t="str">
        <f>IF(XPlan[[#This Row],[EKA]]&lt;&gt;"",IF(OR(XPlan_rawFinal[[#This Row],[Prøveform]]="(tom)",XPlan_rawFinal[[#This Row],[Prøveform]]=""),"",XPlan_rawFinal[[#This Row],[Prøveform]]),"")</f>
        <v>Written examination</v>
      </c>
      <c r="I28" t="str">
        <f>IF(XPlan[[#This Row],[EKA]]&lt;&gt;"",IF(XPlan_rawFinal[[#This Row],[Eksaminator_samlet]]&lt;&gt;"",XPlan_rawFinal[[#This Row],[Eksaminator_samlet]],""),"")</f>
        <v>Luciana Tavares</v>
      </c>
      <c r="J28" t="str">
        <f>IF(XPlan[[#This Row],[EKA]]&lt;&gt;"",IF(OR(XPlan_rawFinal[[#This Row],[Censur]]="(tom)",XPlan_rawFinal[[#This Row],[Censur]]=""),"",XPlan_rawFinal[[#This Row],[Censur]]),"")</f>
        <v/>
      </c>
      <c r="K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8" t="s">
        <v>90</v>
      </c>
      <c r="M28" t="str">
        <f>IF(XPlan[[#This Row],[EKA]]&lt;&gt;"",IF(XPlan_rawFinal[[#This Row],[BEMÆRK]]&lt;&gt;"(tom)",XPlan_rawFinal[[#This Row],[BEMÆRK]],""),"")</f>
        <v/>
      </c>
      <c r="N2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Sdb.,,,BSc in Electronics Engineering - Sdb.,,,,,,,,,,,,,All exams</v>
      </c>
      <c r="Q28" t="s">
        <v>107</v>
      </c>
      <c r="R28" t="s">
        <v>193</v>
      </c>
      <c r="S28" t="s">
        <v>413</v>
      </c>
      <c r="T28" t="s">
        <v>414</v>
      </c>
      <c r="U28" t="s">
        <v>94</v>
      </c>
      <c r="V28" t="s">
        <v>95</v>
      </c>
      <c r="W28" s="4">
        <v>46160</v>
      </c>
      <c r="Y28" t="s">
        <v>195</v>
      </c>
      <c r="Z28" t="s">
        <v>97</v>
      </c>
      <c r="AB28" s="4" t="s">
        <v>95</v>
      </c>
      <c r="AE28" t="s">
        <v>99</v>
      </c>
      <c r="AF28" t="s">
        <v>95</v>
      </c>
      <c r="AG28" t="s">
        <v>18</v>
      </c>
      <c r="AH28" t="s">
        <v>100</v>
      </c>
      <c r="AI28" t="s">
        <v>100</v>
      </c>
      <c r="AJ28" t="s">
        <v>21</v>
      </c>
      <c r="AK28" t="s">
        <v>100</v>
      </c>
      <c r="AL28" t="s">
        <v>100</v>
      </c>
      <c r="AM28" t="s">
        <v>100</v>
      </c>
      <c r="AN28" t="s">
        <v>100</v>
      </c>
      <c r="AO28" t="s">
        <v>100</v>
      </c>
      <c r="AP28" t="s">
        <v>100</v>
      </c>
      <c r="AQ28" t="s">
        <v>100</v>
      </c>
      <c r="AR28" t="s">
        <v>100</v>
      </c>
      <c r="AS28" t="s">
        <v>100</v>
      </c>
      <c r="AT28" t="s">
        <v>100</v>
      </c>
      <c r="AU28" t="s">
        <v>100</v>
      </c>
      <c r="AV28" t="s">
        <v>100</v>
      </c>
      <c r="AY28" t="s">
        <v>175</v>
      </c>
      <c r="AZ28" t="s">
        <v>343</v>
      </c>
      <c r="BA28" t="s">
        <v>344</v>
      </c>
      <c r="BB28" t="s">
        <v>94</v>
      </c>
      <c r="BC28" t="s">
        <v>95</v>
      </c>
      <c r="BD28" s="4">
        <v>46160</v>
      </c>
      <c r="BE28" s="4"/>
      <c r="BG28" t="s">
        <v>97</v>
      </c>
      <c r="BI28" s="4" t="s">
        <v>95</v>
      </c>
      <c r="BJ28" s="4"/>
      <c r="BL28" t="s">
        <v>99</v>
      </c>
      <c r="BM28" t="s">
        <v>95</v>
      </c>
      <c r="BN28" t="s">
        <v>100</v>
      </c>
      <c r="BO28" t="s">
        <v>100</v>
      </c>
      <c r="BP28" t="s">
        <v>100</v>
      </c>
      <c r="BQ28" t="s">
        <v>100</v>
      </c>
      <c r="BR28" t="s">
        <v>100</v>
      </c>
      <c r="BS28" t="s">
        <v>100</v>
      </c>
      <c r="BT28" t="s">
        <v>100</v>
      </c>
      <c r="BU28" t="s">
        <v>100</v>
      </c>
      <c r="BV28" t="s">
        <v>100</v>
      </c>
      <c r="BW28" t="s">
        <v>100</v>
      </c>
      <c r="BX28" t="s">
        <v>100</v>
      </c>
      <c r="BY28" t="s">
        <v>100</v>
      </c>
      <c r="BZ28" t="s">
        <v>100</v>
      </c>
      <c r="CA28" t="s">
        <v>100</v>
      </c>
      <c r="CB28" t="s">
        <v>100</v>
      </c>
      <c r="CC28" t="s">
        <v>100</v>
      </c>
      <c r="CE28" t="s">
        <v>246</v>
      </c>
      <c r="CF28" t="s">
        <v>147</v>
      </c>
      <c r="CG28" t="s">
        <v>247</v>
      </c>
      <c r="CH28" t="s">
        <v>149</v>
      </c>
      <c r="CI28" t="s">
        <v>95</v>
      </c>
      <c r="CJ28" s="4">
        <v>46175</v>
      </c>
      <c r="CK28" s="4">
        <v>46198</v>
      </c>
      <c r="CM28" t="s">
        <v>163</v>
      </c>
      <c r="CN28" t="s">
        <v>112</v>
      </c>
      <c r="CO28" s="4" t="s">
        <v>95</v>
      </c>
      <c r="CP28" s="4"/>
      <c r="CQ28" t="s">
        <v>134</v>
      </c>
      <c r="CR28" t="s">
        <v>99</v>
      </c>
      <c r="CS28" t="s">
        <v>95</v>
      </c>
      <c r="CT28" t="s">
        <v>100</v>
      </c>
      <c r="CU28" t="s">
        <v>100</v>
      </c>
      <c r="CV28" t="s">
        <v>100</v>
      </c>
      <c r="CW28" t="s">
        <v>100</v>
      </c>
      <c r="CX28" t="s">
        <v>22</v>
      </c>
      <c r="CY28" t="s">
        <v>100</v>
      </c>
      <c r="CZ28" t="s">
        <v>100</v>
      </c>
      <c r="DA28" t="s">
        <v>100</v>
      </c>
      <c r="DB28" t="s">
        <v>100</v>
      </c>
      <c r="DC28" t="s">
        <v>100</v>
      </c>
      <c r="DD28" t="s">
        <v>100</v>
      </c>
      <c r="DE28" t="s">
        <v>100</v>
      </c>
      <c r="DF28" t="s">
        <v>100</v>
      </c>
      <c r="DG28" t="s">
        <v>100</v>
      </c>
      <c r="DH28" t="s">
        <v>100</v>
      </c>
      <c r="DI28" t="s">
        <v>100</v>
      </c>
      <c r="DK28" t="str">
        <f>IF(AND(XPlan_raw[[#This Row],[BEng in Electronics]]&lt;&gt;"(tom)",XPlan_raw[[#This Row],[BEng in Electronics]]&lt;&gt;""),CT$11,"")</f>
        <v/>
      </c>
      <c r="DL28" t="str">
        <f>IF(AND(XPlan_raw[[#This Row],[BEng in Mechanical Engineering]]&lt;&gt;"(tom)",XPlan_raw[[#This Row],[BEng in Mechanical Engineering]]&lt;&gt;""),CU$11,"")</f>
        <v/>
      </c>
      <c r="DM28" t="str">
        <f>IF(AND(XPlan_raw[[#This Row],[BEng in Mechatronics]]&lt;&gt;"(tom)",XPlan_raw[[#This Row],[BEng in Mechatronics]]&lt;&gt;""),CV$11,"")</f>
        <v/>
      </c>
      <c r="DN28" t="str">
        <f>IF(AND(XPlan_raw[[#This Row],[BSc in Electronics]]&lt;&gt;"(tom)",XPlan_raw[[#This Row],[BSc in Electronics]]&lt;&gt;""),CW$11,"")</f>
        <v/>
      </c>
      <c r="DO28" t="str">
        <f>IF(AND(XPlan_raw[[#This Row],[BSc in I&amp;B]]&lt;&gt;"(tom)",XPlan_raw[[#This Row],[BSc in I&amp;B]]&lt;&gt;""),CX$11,"")</f>
        <v>BSc in Enginreering, Innovation and Business - Sdb.</v>
      </c>
      <c r="DP28" t="str">
        <f>IF(AND(XPlan_raw[[#This Row],[BSc in Software]]&lt;&gt;"(tom)",XPlan_raw[[#This Row],[BSc in Software]]&lt;&gt;""),CY$11,"")</f>
        <v/>
      </c>
      <c r="DQ28" t="str">
        <f>IF(AND(XPlan_raw[[#This Row],[BSc in Mechanical Engineering]]&lt;&gt;"(tom)",XPlan_raw[[#This Row],[BSc in Mechanical Engineering]]&lt;&gt;""),CZ$11,"")</f>
        <v/>
      </c>
      <c r="DR28" t="str">
        <f>IF(AND(XPlan_raw[[#This Row],[BSc in Mechatronic Engineering]]&lt;&gt;"(tom)",XPlan_raw[[#This Row],[BSc in Mechatronic Engineering]]&lt;&gt;""),DA$11,"")</f>
        <v/>
      </c>
      <c r="DS28" t="str">
        <f>IF(AND(XPlan_raw[[#This Row],[MSc in Electronics]]&lt;&gt;"(tom)",XPlan_raw[[#This Row],[MSc in Electronics]]&lt;&gt;""),DB$11,"")</f>
        <v/>
      </c>
      <c r="DT28" t="str">
        <f>IF(AND(XPlan_raw[[#This Row],[MSc in I&amp;B]]&lt;&gt;"(tom)",XPlan_raw[[#This Row],[MSc in I&amp;B]]&lt;&gt;""),DC$11,"")</f>
        <v/>
      </c>
      <c r="DU28" t="str">
        <f>IF(AND(XPlan_raw[[#This Row],[MSc in Pysics and Technology]]&lt;&gt;"(tom)",XPlan_raw[[#This Row],[MSc in Pysics and Technology]]&lt;&gt;""),DD$11,"")</f>
        <v/>
      </c>
      <c r="DV28" t="str">
        <f>IF(AND(XPlan_raw[[#This Row],[MSc in Software]]&lt;&gt;"(tom)",XPlan_raw[[#This Row],[MSc in Software]]&lt;&gt;""),DE$11,"")</f>
        <v/>
      </c>
      <c r="DW28" t="str">
        <f>IF(AND(XPlan_raw[[#This Row],[MSc in Mechanical Engineering]]&lt;&gt;"(tom)",XPlan_raw[[#This Row],[MSc in Mechanical Engineering]]&lt;&gt;""),DF$11,"")</f>
        <v/>
      </c>
      <c r="DX28" t="str">
        <f>IF(AND(XPlan_raw[[#This Row],[MSc in Mechatronic Engineering]]&lt;&gt;"(tom)",XPlan_raw[[#This Row],[MSc in Mechatronic Engineering]]&lt;&gt;""),DG$11,"")</f>
        <v/>
      </c>
      <c r="DY28" t="str">
        <f>IF(AND(XPlan_raw[[#This Row],[MSc in Supply Chain Digitalisation ]]&lt;&gt;"(tom)",XPlan_raw[[#This Row],[MSc in Supply Chain Digitalisation ]]&lt;&gt;""),DH$11,"")</f>
        <v/>
      </c>
      <c r="DZ28" t="str">
        <f>IF(AND(XPlan_raw[[#This Row],[Enkeltfag/Exchange]]&lt;&gt;"(tom)",XPlan_raw[[#This Row],[Enkeltfag/Exchange]]&lt;&gt;""),DI$11,"")</f>
        <v/>
      </c>
    </row>
    <row r="29" spans="2:130" x14ac:dyDescent="0.25">
      <c r="B29" t="str">
        <f>IF(Q29="ja",XPlan_rawFinal[[#This Row],[EKA_kode]],"")</f>
        <v>T340064402</v>
      </c>
      <c r="C29" t="str">
        <f>IF(XPlan[[#This Row],[EKA]]&lt;&gt;"",XPlan_rawFinal[[#This Row],[eka_langtnavn]],"")</f>
        <v>Statics and Materials (First year exam)</v>
      </c>
      <c r="D29" t="str">
        <f>IF(XPlan[[#This Row],[EKA]]&lt;&gt;"",IF(XPlan_rawFinal[[#This Row],[Interne-kode]]&lt;&gt;"(tom)",XPlan_rawFinal[[#This Row],[Interne-kode]],""),"")</f>
        <v>MECH1</v>
      </c>
      <c r="E2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18-05-2026</v>
      </c>
      <c r="G29" t="str">
        <f>IF(XPlan[[#This Row],[EKA]]&lt;&gt;"",IF(XPlan_rawFinal[[#This Row],[Campus]]&lt;&gt;"(tom)",XPlan_rawFinal[[#This Row],[Campus]],""),"")</f>
        <v>Sønderborg</v>
      </c>
      <c r="H29" t="str">
        <f>IF(XPlan[[#This Row],[EKA]]&lt;&gt;"",IF(OR(XPlan_rawFinal[[#This Row],[Prøveform]]="(tom)",XPlan_rawFinal[[#This Row],[Prøveform]]=""),"",XPlan_rawFinal[[#This Row],[Prøveform]]),"")</f>
        <v>Written examination</v>
      </c>
      <c r="I29" t="str">
        <f>IF(XPlan[[#This Row],[EKA]]&lt;&gt;"",IF(XPlan_rawFinal[[#This Row],[Eksaminator_samlet]]&lt;&gt;"",XPlan_rawFinal[[#This Row],[Eksaminator_samlet]],""),"")</f>
        <v>Morten Madsen, Vincent Le Corre</v>
      </c>
      <c r="J29" t="str">
        <f>IF(XPlan[[#This Row],[EKA]]&lt;&gt;"",IF(OR(XPlan_rawFinal[[#This Row],[Censur]]="(tom)",XPlan_rawFinal[[#This Row],[Censur]]=""),"",XPlan_rawFinal[[#This Row],[Censur]]),"")</f>
        <v/>
      </c>
      <c r="K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29" t="s">
        <v>90</v>
      </c>
      <c r="M29" t="str">
        <f>IF(XPlan[[#This Row],[EKA]]&lt;&gt;"",IF(XPlan_rawFinal[[#This Row],[BEMÆRK]]&lt;&gt;"(tom)",XPlan_rawFinal[[#This Row],[BEMÆRK]],""),"")</f>
        <v/>
      </c>
      <c r="N2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Sdb.,,BSc in Enginreering, Innovation and Business - Sdb.,,BSc in Mechanical Engineering - Sdb.,BSc in Mechatronic Engineering - Sdb.,,,,,,,,,All exams</v>
      </c>
      <c r="Q29" t="s">
        <v>107</v>
      </c>
      <c r="R29" t="s">
        <v>175</v>
      </c>
      <c r="S29" t="s">
        <v>343</v>
      </c>
      <c r="T29" t="s">
        <v>344</v>
      </c>
      <c r="U29" t="s">
        <v>94</v>
      </c>
      <c r="V29" t="s">
        <v>95</v>
      </c>
      <c r="W29" s="4">
        <v>46160</v>
      </c>
      <c r="Y29" t="s">
        <v>537</v>
      </c>
      <c r="Z29" t="s">
        <v>97</v>
      </c>
      <c r="AB29" s="4" t="s">
        <v>95</v>
      </c>
      <c r="AE29" t="s">
        <v>99</v>
      </c>
      <c r="AF29" t="s">
        <v>95</v>
      </c>
      <c r="AG29" t="s">
        <v>100</v>
      </c>
      <c r="AH29" t="s">
        <v>19</v>
      </c>
      <c r="AI29" t="s">
        <v>20</v>
      </c>
      <c r="AJ29" t="s">
        <v>100</v>
      </c>
      <c r="AK29" t="s">
        <v>22</v>
      </c>
      <c r="AL29" t="s">
        <v>100</v>
      </c>
      <c r="AM29" t="s">
        <v>24</v>
      </c>
      <c r="AN29" t="s">
        <v>25</v>
      </c>
      <c r="AO29" t="s">
        <v>100</v>
      </c>
      <c r="AP29" t="s">
        <v>100</v>
      </c>
      <c r="AQ29" t="s">
        <v>100</v>
      </c>
      <c r="AR29" t="s">
        <v>100</v>
      </c>
      <c r="AS29" t="s">
        <v>100</v>
      </c>
      <c r="AT29" t="s">
        <v>100</v>
      </c>
      <c r="AU29" t="s">
        <v>100</v>
      </c>
      <c r="AV29" t="s">
        <v>100</v>
      </c>
      <c r="AY29" t="s">
        <v>202</v>
      </c>
      <c r="AZ29" t="s">
        <v>459</v>
      </c>
      <c r="BA29" t="s">
        <v>460</v>
      </c>
      <c r="BB29" t="s">
        <v>95</v>
      </c>
      <c r="BC29" t="s">
        <v>95</v>
      </c>
      <c r="BD29" s="4">
        <v>46161</v>
      </c>
      <c r="BE29" s="4"/>
      <c r="BG29" t="s">
        <v>111</v>
      </c>
      <c r="BH29" t="s">
        <v>112</v>
      </c>
      <c r="BI29" s="4" t="s">
        <v>95</v>
      </c>
      <c r="BJ29" s="4"/>
      <c r="BL29" t="s">
        <v>99</v>
      </c>
      <c r="BM29" t="s">
        <v>95</v>
      </c>
      <c r="BN29" t="s">
        <v>100</v>
      </c>
      <c r="BO29" t="s">
        <v>19</v>
      </c>
      <c r="BP29" t="s">
        <v>100</v>
      </c>
      <c r="BQ29" t="s">
        <v>100</v>
      </c>
      <c r="BR29" t="s">
        <v>100</v>
      </c>
      <c r="BS29" t="s">
        <v>100</v>
      </c>
      <c r="BT29" t="s">
        <v>100</v>
      </c>
      <c r="BU29" t="s">
        <v>100</v>
      </c>
      <c r="BV29" t="s">
        <v>100</v>
      </c>
      <c r="BW29" t="s">
        <v>100</v>
      </c>
      <c r="BX29" t="s">
        <v>100</v>
      </c>
      <c r="BY29" t="s">
        <v>100</v>
      </c>
      <c r="BZ29" t="s">
        <v>100</v>
      </c>
      <c r="CA29" t="s">
        <v>100</v>
      </c>
      <c r="CB29" t="s">
        <v>100</v>
      </c>
      <c r="CC29" t="s">
        <v>100</v>
      </c>
      <c r="CE29" t="s">
        <v>248</v>
      </c>
      <c r="CF29" t="s">
        <v>249</v>
      </c>
      <c r="CG29" t="s">
        <v>250</v>
      </c>
      <c r="CH29" t="s">
        <v>149</v>
      </c>
      <c r="CI29" t="s">
        <v>95</v>
      </c>
      <c r="CJ29" s="4">
        <v>46182</v>
      </c>
      <c r="CK29" s="4">
        <v>46183</v>
      </c>
      <c r="CL29" t="s">
        <v>199</v>
      </c>
      <c r="CM29" t="s">
        <v>111</v>
      </c>
      <c r="CN29" t="s">
        <v>98</v>
      </c>
      <c r="CO29" s="4">
        <v>46252</v>
      </c>
      <c r="CP29" s="4"/>
      <c r="CR29" t="s">
        <v>99</v>
      </c>
      <c r="CS29" t="s">
        <v>95</v>
      </c>
      <c r="CT29" t="s">
        <v>100</v>
      </c>
      <c r="CU29" t="s">
        <v>100</v>
      </c>
      <c r="CV29" t="s">
        <v>100</v>
      </c>
      <c r="CW29" t="s">
        <v>100</v>
      </c>
      <c r="CX29" t="s">
        <v>22</v>
      </c>
      <c r="CY29" t="s">
        <v>100</v>
      </c>
      <c r="CZ29" t="s">
        <v>100</v>
      </c>
      <c r="DA29" t="s">
        <v>100</v>
      </c>
      <c r="DB29" t="s">
        <v>100</v>
      </c>
      <c r="DC29" t="s">
        <v>100</v>
      </c>
      <c r="DD29" t="s">
        <v>100</v>
      </c>
      <c r="DE29" t="s">
        <v>100</v>
      </c>
      <c r="DF29" t="s">
        <v>100</v>
      </c>
      <c r="DG29" t="s">
        <v>100</v>
      </c>
      <c r="DH29" t="s">
        <v>100</v>
      </c>
      <c r="DI29" t="s">
        <v>100</v>
      </c>
      <c r="DK29" t="str">
        <f>IF(AND(XPlan_raw[[#This Row],[BEng in Electronics]]&lt;&gt;"(tom)",XPlan_raw[[#This Row],[BEng in Electronics]]&lt;&gt;""),CT$11,"")</f>
        <v/>
      </c>
      <c r="DL29" t="str">
        <f>IF(AND(XPlan_raw[[#This Row],[BEng in Mechanical Engineering]]&lt;&gt;"(tom)",XPlan_raw[[#This Row],[BEng in Mechanical Engineering]]&lt;&gt;""),CU$11,"")</f>
        <v/>
      </c>
      <c r="DM29" t="str">
        <f>IF(AND(XPlan_raw[[#This Row],[BEng in Mechatronics]]&lt;&gt;"(tom)",XPlan_raw[[#This Row],[BEng in Mechatronics]]&lt;&gt;""),CV$11,"")</f>
        <v/>
      </c>
      <c r="DN29" t="str">
        <f>IF(AND(XPlan_raw[[#This Row],[BSc in Electronics]]&lt;&gt;"(tom)",XPlan_raw[[#This Row],[BSc in Electronics]]&lt;&gt;""),CW$11,"")</f>
        <v/>
      </c>
      <c r="DO29" t="str">
        <f>IF(AND(XPlan_raw[[#This Row],[BSc in I&amp;B]]&lt;&gt;"(tom)",XPlan_raw[[#This Row],[BSc in I&amp;B]]&lt;&gt;""),CX$11,"")</f>
        <v>BSc in Enginreering, Innovation and Business - Sdb.</v>
      </c>
      <c r="DP29" t="str">
        <f>IF(AND(XPlan_raw[[#This Row],[BSc in Software]]&lt;&gt;"(tom)",XPlan_raw[[#This Row],[BSc in Software]]&lt;&gt;""),CY$11,"")</f>
        <v/>
      </c>
      <c r="DQ29" t="str">
        <f>IF(AND(XPlan_raw[[#This Row],[BSc in Mechanical Engineering]]&lt;&gt;"(tom)",XPlan_raw[[#This Row],[BSc in Mechanical Engineering]]&lt;&gt;""),CZ$11,"")</f>
        <v/>
      </c>
      <c r="DR29" t="str">
        <f>IF(AND(XPlan_raw[[#This Row],[BSc in Mechatronic Engineering]]&lt;&gt;"(tom)",XPlan_raw[[#This Row],[BSc in Mechatronic Engineering]]&lt;&gt;""),DA$11,"")</f>
        <v/>
      </c>
      <c r="DS29" t="str">
        <f>IF(AND(XPlan_raw[[#This Row],[MSc in Electronics]]&lt;&gt;"(tom)",XPlan_raw[[#This Row],[MSc in Electronics]]&lt;&gt;""),DB$11,"")</f>
        <v/>
      </c>
      <c r="DT29" t="str">
        <f>IF(AND(XPlan_raw[[#This Row],[MSc in I&amp;B]]&lt;&gt;"(tom)",XPlan_raw[[#This Row],[MSc in I&amp;B]]&lt;&gt;""),DC$11,"")</f>
        <v/>
      </c>
      <c r="DU29" t="str">
        <f>IF(AND(XPlan_raw[[#This Row],[MSc in Pysics and Technology]]&lt;&gt;"(tom)",XPlan_raw[[#This Row],[MSc in Pysics and Technology]]&lt;&gt;""),DD$11,"")</f>
        <v/>
      </c>
      <c r="DV29" t="str">
        <f>IF(AND(XPlan_raw[[#This Row],[MSc in Software]]&lt;&gt;"(tom)",XPlan_raw[[#This Row],[MSc in Software]]&lt;&gt;""),DE$11,"")</f>
        <v/>
      </c>
      <c r="DW29" t="str">
        <f>IF(AND(XPlan_raw[[#This Row],[MSc in Mechanical Engineering]]&lt;&gt;"(tom)",XPlan_raw[[#This Row],[MSc in Mechanical Engineering]]&lt;&gt;""),DF$11,"")</f>
        <v/>
      </c>
      <c r="DX29" t="str">
        <f>IF(AND(XPlan_raw[[#This Row],[MSc in Mechatronic Engineering]]&lt;&gt;"(tom)",XPlan_raw[[#This Row],[MSc in Mechatronic Engineering]]&lt;&gt;""),DG$11,"")</f>
        <v/>
      </c>
      <c r="DY29" t="str">
        <f>IF(AND(XPlan_raw[[#This Row],[MSc in Supply Chain Digitalisation ]]&lt;&gt;"(tom)",XPlan_raw[[#This Row],[MSc in Supply Chain Digitalisation ]]&lt;&gt;""),DH$11,"")</f>
        <v/>
      </c>
      <c r="DZ29" t="str">
        <f>IF(AND(XPlan_raw[[#This Row],[Enkeltfag/Exchange]]&lt;&gt;"(tom)",XPlan_raw[[#This Row],[Enkeltfag/Exchange]]&lt;&gt;""),DI$11,"")</f>
        <v/>
      </c>
    </row>
    <row r="30" spans="2:130" x14ac:dyDescent="0.25">
      <c r="B30" t="str">
        <f>IF(Q30="ja",XPlan_rawFinal[[#This Row],[EKA_kode]],"")</f>
        <v>T630001402</v>
      </c>
      <c r="C30" t="str">
        <f>IF(XPlan[[#This Row],[EKA]]&lt;&gt;"",XPlan_rawFinal[[#This Row],[eka_langtnavn]],"")</f>
        <v>Object-oriented programming</v>
      </c>
      <c r="D30" t="str">
        <f>IF(XPlan[[#This Row],[EKA]]&lt;&gt;"",IF(XPlan_rawFinal[[#This Row],[Interne-kode]]&lt;&gt;"(tom)",XPlan_rawFinal[[#This Row],[Interne-kode]],""),"")</f>
        <v>SE1S-OOP1</v>
      </c>
      <c r="E3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19-05-2026</v>
      </c>
      <c r="G30" t="str">
        <f>IF(XPlan[[#This Row],[EKA]]&lt;&gt;"",IF(XPlan_rawFinal[[#This Row],[Campus]]&lt;&gt;"(tom)",XPlan_rawFinal[[#This Row],[Campus]],""),"")</f>
        <v>Sønderborg</v>
      </c>
      <c r="H30" t="str">
        <f>IF(XPlan[[#This Row],[EKA]]&lt;&gt;"",IF(OR(XPlan_rawFinal[[#This Row],[Prøveform]]="(tom)",XPlan_rawFinal[[#This Row],[Prøveform]]=""),"",XPlan_rawFinal[[#This Row],[Prøveform]]),"")</f>
        <v>Oral examination</v>
      </c>
      <c r="I30" t="str">
        <f>IF(XPlan[[#This Row],[EKA]]&lt;&gt;"",IF(XPlan_rawFinal[[#This Row],[Eksaminator_samlet]]&lt;&gt;"",XPlan_rawFinal[[#This Row],[Eksaminator_samlet]],""),"")</f>
        <v>Amir Ghomashi</v>
      </c>
      <c r="J30" t="str">
        <f>IF(XPlan[[#This Row],[EKA]]&lt;&gt;"",IF(OR(XPlan_rawFinal[[#This Row],[Censur]]="(tom)",XPlan_rawFinal[[#This Row],[Censur]]=""),"",XPlan_rawFinal[[#This Row],[Censur]]),"")</f>
        <v>Second examiner: External</v>
      </c>
      <c r="K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0" t="s">
        <v>90</v>
      </c>
      <c r="M30" t="str">
        <f>IF(XPlan[[#This Row],[EKA]]&lt;&gt;"",IF(XPlan_rawFinal[[#This Row],[BEMÆRK]]&lt;&gt;"(tom)",XPlan_rawFinal[[#This Row],[BEMÆRK]],""),"")</f>
        <v/>
      </c>
      <c r="N3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30" t="s">
        <v>107</v>
      </c>
      <c r="R30" t="s">
        <v>202</v>
      </c>
      <c r="S30" t="s">
        <v>459</v>
      </c>
      <c r="T30" t="s">
        <v>460</v>
      </c>
      <c r="U30" t="s">
        <v>94</v>
      </c>
      <c r="V30" t="s">
        <v>95</v>
      </c>
      <c r="W30" s="4">
        <v>46161</v>
      </c>
      <c r="Y30" t="s">
        <v>529</v>
      </c>
      <c r="Z30" t="s">
        <v>111</v>
      </c>
      <c r="AA30" t="s">
        <v>112</v>
      </c>
      <c r="AB30" s="4" t="s">
        <v>95</v>
      </c>
      <c r="AE30" t="s">
        <v>99</v>
      </c>
      <c r="AF30" t="s">
        <v>95</v>
      </c>
      <c r="AG30" t="s">
        <v>100</v>
      </c>
      <c r="AH30" t="s">
        <v>100</v>
      </c>
      <c r="AI30" t="s">
        <v>100</v>
      </c>
      <c r="AJ30" t="s">
        <v>100</v>
      </c>
      <c r="AK30" t="s">
        <v>100</v>
      </c>
      <c r="AL30" t="s">
        <v>23</v>
      </c>
      <c r="AM30" t="s">
        <v>100</v>
      </c>
      <c r="AN30" t="s">
        <v>100</v>
      </c>
      <c r="AO30" t="s">
        <v>100</v>
      </c>
      <c r="AP30" t="s">
        <v>100</v>
      </c>
      <c r="AQ30" t="s">
        <v>100</v>
      </c>
      <c r="AR30" t="s">
        <v>100</v>
      </c>
      <c r="AS30" t="s">
        <v>100</v>
      </c>
      <c r="AT30" t="s">
        <v>100</v>
      </c>
      <c r="AU30" t="s">
        <v>100</v>
      </c>
      <c r="AV30" t="s">
        <v>100</v>
      </c>
      <c r="AY30" t="s">
        <v>251</v>
      </c>
      <c r="AZ30" t="s">
        <v>252</v>
      </c>
      <c r="BA30" t="s">
        <v>115</v>
      </c>
      <c r="BB30" t="s">
        <v>95</v>
      </c>
      <c r="BC30" t="s">
        <v>95</v>
      </c>
      <c r="BD30" s="4">
        <v>46164</v>
      </c>
      <c r="BE30" s="4"/>
      <c r="BG30" t="s">
        <v>109</v>
      </c>
      <c r="BI30" s="4" t="s">
        <v>95</v>
      </c>
      <c r="BJ30" s="4"/>
      <c r="BL30" t="s">
        <v>99</v>
      </c>
      <c r="BM30" t="s">
        <v>95</v>
      </c>
      <c r="BN30" t="s">
        <v>100</v>
      </c>
      <c r="BO30" t="s">
        <v>19</v>
      </c>
      <c r="BP30" t="s">
        <v>100</v>
      </c>
      <c r="BQ30" t="s">
        <v>100</v>
      </c>
      <c r="BR30" t="s">
        <v>22</v>
      </c>
      <c r="BS30" t="s">
        <v>100</v>
      </c>
      <c r="BT30" t="s">
        <v>100</v>
      </c>
      <c r="BU30" t="s">
        <v>100</v>
      </c>
      <c r="BV30" t="s">
        <v>100</v>
      </c>
      <c r="BW30" t="s">
        <v>100</v>
      </c>
      <c r="BX30" t="s">
        <v>100</v>
      </c>
      <c r="BY30" t="s">
        <v>100</v>
      </c>
      <c r="BZ30" t="s">
        <v>100</v>
      </c>
      <c r="CA30" t="s">
        <v>100</v>
      </c>
      <c r="CB30" t="s">
        <v>100</v>
      </c>
      <c r="CC30" t="s">
        <v>100</v>
      </c>
      <c r="CE30" t="s">
        <v>251</v>
      </c>
      <c r="CF30" t="s">
        <v>252</v>
      </c>
      <c r="CG30" t="s">
        <v>115</v>
      </c>
      <c r="CH30" t="s">
        <v>94</v>
      </c>
      <c r="CI30" t="s">
        <v>95</v>
      </c>
      <c r="CJ30" s="4">
        <v>46164</v>
      </c>
      <c r="CK30" s="4"/>
      <c r="CL30" t="s">
        <v>534</v>
      </c>
      <c r="CM30" t="s">
        <v>109</v>
      </c>
      <c r="CO30" s="4" t="s">
        <v>95</v>
      </c>
      <c r="CP30" s="4" t="s">
        <v>95</v>
      </c>
      <c r="CR30" t="s">
        <v>99</v>
      </c>
      <c r="CS30" t="s">
        <v>95</v>
      </c>
      <c r="CT30" t="s">
        <v>100</v>
      </c>
      <c r="CU30" t="s">
        <v>100</v>
      </c>
      <c r="CV30" t="s">
        <v>100</v>
      </c>
      <c r="CW30" t="s">
        <v>100</v>
      </c>
      <c r="CX30" t="s">
        <v>100</v>
      </c>
      <c r="CY30" t="s">
        <v>100</v>
      </c>
      <c r="CZ30" t="s">
        <v>100</v>
      </c>
      <c r="DA30" t="s">
        <v>100</v>
      </c>
      <c r="DB30" t="s">
        <v>100</v>
      </c>
      <c r="DC30" t="s">
        <v>100</v>
      </c>
      <c r="DD30" t="s">
        <v>100</v>
      </c>
      <c r="DE30" t="s">
        <v>100</v>
      </c>
      <c r="DF30" t="s">
        <v>100</v>
      </c>
      <c r="DG30" t="s">
        <v>100</v>
      </c>
      <c r="DH30" t="s">
        <v>100</v>
      </c>
      <c r="DI30" t="s">
        <v>100</v>
      </c>
      <c r="DK30" t="str">
        <f>IF(AND(XPlan_raw[[#This Row],[BEng in Electronics]]&lt;&gt;"(tom)",XPlan_raw[[#This Row],[BEng in Electronics]]&lt;&gt;""),CT$11,"")</f>
        <v/>
      </c>
      <c r="DL30" t="str">
        <f>IF(AND(XPlan_raw[[#This Row],[BEng in Mechanical Engineering]]&lt;&gt;"(tom)",XPlan_raw[[#This Row],[BEng in Mechanical Engineering]]&lt;&gt;""),CU$11,"")</f>
        <v/>
      </c>
      <c r="DM30" t="str">
        <f>IF(AND(XPlan_raw[[#This Row],[BEng in Mechatronics]]&lt;&gt;"(tom)",XPlan_raw[[#This Row],[BEng in Mechatronics]]&lt;&gt;""),CV$11,"")</f>
        <v/>
      </c>
      <c r="DN30" t="str">
        <f>IF(AND(XPlan_raw[[#This Row],[BSc in Electronics]]&lt;&gt;"(tom)",XPlan_raw[[#This Row],[BSc in Electronics]]&lt;&gt;""),CW$11,"")</f>
        <v/>
      </c>
      <c r="DO30" t="str">
        <f>IF(AND(XPlan_raw[[#This Row],[BSc in I&amp;B]]&lt;&gt;"(tom)",XPlan_raw[[#This Row],[BSc in I&amp;B]]&lt;&gt;""),CX$11,"")</f>
        <v/>
      </c>
      <c r="DP30" t="str">
        <f>IF(AND(XPlan_raw[[#This Row],[BSc in Software]]&lt;&gt;"(tom)",XPlan_raw[[#This Row],[BSc in Software]]&lt;&gt;""),CY$11,"")</f>
        <v/>
      </c>
      <c r="DQ30" t="str">
        <f>IF(AND(XPlan_raw[[#This Row],[BSc in Mechanical Engineering]]&lt;&gt;"(tom)",XPlan_raw[[#This Row],[BSc in Mechanical Engineering]]&lt;&gt;""),CZ$11,"")</f>
        <v/>
      </c>
      <c r="DR30" t="str">
        <f>IF(AND(XPlan_raw[[#This Row],[BSc in Mechatronic Engineering]]&lt;&gt;"(tom)",XPlan_raw[[#This Row],[BSc in Mechatronic Engineering]]&lt;&gt;""),DA$11,"")</f>
        <v/>
      </c>
      <c r="DS30" t="str">
        <f>IF(AND(XPlan_raw[[#This Row],[MSc in Electronics]]&lt;&gt;"(tom)",XPlan_raw[[#This Row],[MSc in Electronics]]&lt;&gt;""),DB$11,"")</f>
        <v/>
      </c>
      <c r="DT30" t="str">
        <f>IF(AND(XPlan_raw[[#This Row],[MSc in I&amp;B]]&lt;&gt;"(tom)",XPlan_raw[[#This Row],[MSc in I&amp;B]]&lt;&gt;""),DC$11,"")</f>
        <v/>
      </c>
      <c r="DU30" t="str">
        <f>IF(AND(XPlan_raw[[#This Row],[MSc in Pysics and Technology]]&lt;&gt;"(tom)",XPlan_raw[[#This Row],[MSc in Pysics and Technology]]&lt;&gt;""),DD$11,"")</f>
        <v/>
      </c>
      <c r="DV30" t="str">
        <f>IF(AND(XPlan_raw[[#This Row],[MSc in Software]]&lt;&gt;"(tom)",XPlan_raw[[#This Row],[MSc in Software]]&lt;&gt;""),DE$11,"")</f>
        <v/>
      </c>
      <c r="DW30" t="str">
        <f>IF(AND(XPlan_raw[[#This Row],[MSc in Mechanical Engineering]]&lt;&gt;"(tom)",XPlan_raw[[#This Row],[MSc in Mechanical Engineering]]&lt;&gt;""),DF$11,"")</f>
        <v/>
      </c>
      <c r="DX30" t="str">
        <f>IF(AND(XPlan_raw[[#This Row],[MSc in Mechatronic Engineering]]&lt;&gt;"(tom)",XPlan_raw[[#This Row],[MSc in Mechatronic Engineering]]&lt;&gt;""),DG$11,"")</f>
        <v/>
      </c>
      <c r="DY30" t="str">
        <f>IF(AND(XPlan_raw[[#This Row],[MSc in Supply Chain Digitalisation ]]&lt;&gt;"(tom)",XPlan_raw[[#This Row],[MSc in Supply Chain Digitalisation ]]&lt;&gt;""),DH$11,"")</f>
        <v/>
      </c>
      <c r="DZ30" t="str">
        <f>IF(AND(XPlan_raw[[#This Row],[Enkeltfag/Exchange]]&lt;&gt;"(tom)",XPlan_raw[[#This Row],[Enkeltfag/Exchange]]&lt;&gt;""),DI$11,"")</f>
        <v/>
      </c>
    </row>
    <row r="31" spans="2:130" x14ac:dyDescent="0.25">
      <c r="B31" t="str">
        <f>IF(Q31="ja",XPlan_rawFinal[[#This Row],[EKA_kode]],"")</f>
        <v>T300024402</v>
      </c>
      <c r="C31" t="str">
        <f>IF(XPlan[[#This Row],[EKA]]&lt;&gt;"",XPlan_rawFinal[[#This Row],[eka_langtnavn]],"")</f>
        <v>EIB semesterproject 1 (1 year exam)</v>
      </c>
      <c r="D31" t="str">
        <f>IF(XPlan[[#This Row],[EKA]]&lt;&gt;"",IF(XPlan_rawFinal[[#This Row],[Interne-kode]]&lt;&gt;"(tom)",XPlan_rawFinal[[#This Row],[Interne-kode]],""),"")</f>
        <v>EIB-SPRO1</v>
      </c>
      <c r="E3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31" t="str">
        <f>IF(XPlan[[#This Row],[EKA]]&lt;&gt;"",IF(XPlan_rawFinal[[#This Row],[Campus]]&lt;&gt;"(tom)",XPlan_rawFinal[[#This Row],[Campus]],""),"")</f>
        <v>Sønderborg</v>
      </c>
      <c r="H31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31" t="str">
        <f>IF(XPlan[[#This Row],[EKA]]&lt;&gt;"",IF(XPlan_rawFinal[[#This Row],[Eksaminator_samlet]]&lt;&gt;"",XPlan_rawFinal[[#This Row],[Eksaminator_samlet]],""),"")</f>
        <v>Olgierd Nowakowski</v>
      </c>
      <c r="J31" t="str">
        <f>IF(XPlan[[#This Row],[EKA]]&lt;&gt;"",IF(OR(XPlan_rawFinal[[#This Row],[Censur]]="(tom)",XPlan_rawFinal[[#This Row],[Censur]]=""),"",XPlan_rawFinal[[#This Row],[Censur]]),"")</f>
        <v/>
      </c>
      <c r="K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1" t="s">
        <v>90</v>
      </c>
      <c r="M31" t="str">
        <f>IF(XPlan[[#This Row],[EKA]]&lt;&gt;"",IF(XPlan_rawFinal[[#This Row],[BEMÆRK]]&lt;&gt;"(tom)",XPlan_rawFinal[[#This Row],[BEMÆRK]],""),"")</f>
        <v/>
      </c>
      <c r="N3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Q31" t="s">
        <v>107</v>
      </c>
      <c r="R31" t="s">
        <v>251</v>
      </c>
      <c r="S31" t="s">
        <v>252</v>
      </c>
      <c r="T31" t="s">
        <v>115</v>
      </c>
      <c r="U31" t="s">
        <v>94</v>
      </c>
      <c r="V31" t="s">
        <v>95</v>
      </c>
      <c r="W31" s="4">
        <v>46164</v>
      </c>
      <c r="Y31" t="s">
        <v>534</v>
      </c>
      <c r="Z31" t="s">
        <v>109</v>
      </c>
      <c r="AB31" s="4" t="s">
        <v>95</v>
      </c>
      <c r="AE31" t="s">
        <v>99</v>
      </c>
      <c r="AF31" t="s">
        <v>95</v>
      </c>
      <c r="AG31" t="s">
        <v>100</v>
      </c>
      <c r="AH31" t="s">
        <v>100</v>
      </c>
      <c r="AI31" t="s">
        <v>100</v>
      </c>
      <c r="AJ31" t="s">
        <v>100</v>
      </c>
      <c r="AK31" t="s">
        <v>100</v>
      </c>
      <c r="AL31" t="s">
        <v>100</v>
      </c>
      <c r="AM31" t="s">
        <v>100</v>
      </c>
      <c r="AN31" t="s">
        <v>100</v>
      </c>
      <c r="AO31" t="s">
        <v>100</v>
      </c>
      <c r="AP31" t="s">
        <v>100</v>
      </c>
      <c r="AQ31" t="s">
        <v>100</v>
      </c>
      <c r="AR31" t="s">
        <v>100</v>
      </c>
      <c r="AS31" t="s">
        <v>100</v>
      </c>
      <c r="AT31" t="s">
        <v>100</v>
      </c>
      <c r="AU31" t="s">
        <v>100</v>
      </c>
      <c r="AV31" t="s">
        <v>100</v>
      </c>
      <c r="AY31" t="s">
        <v>117</v>
      </c>
      <c r="AZ31" t="s">
        <v>428</v>
      </c>
      <c r="BA31" t="s">
        <v>429</v>
      </c>
      <c r="BB31" t="s">
        <v>94</v>
      </c>
      <c r="BC31" t="s">
        <v>95</v>
      </c>
      <c r="BD31" s="4">
        <v>46164</v>
      </c>
      <c r="BE31" s="4"/>
      <c r="BG31" t="s">
        <v>106</v>
      </c>
      <c r="BI31" s="4" t="s">
        <v>95</v>
      </c>
      <c r="BJ31" s="4"/>
      <c r="BL31" t="s">
        <v>99</v>
      </c>
      <c r="BM31" t="s">
        <v>95</v>
      </c>
      <c r="BN31" t="s">
        <v>100</v>
      </c>
      <c r="BO31" t="s">
        <v>100</v>
      </c>
      <c r="BP31" t="s">
        <v>100</v>
      </c>
      <c r="BQ31" t="s">
        <v>100</v>
      </c>
      <c r="BR31" t="s">
        <v>100</v>
      </c>
      <c r="BS31" t="s">
        <v>100</v>
      </c>
      <c r="BT31" t="s">
        <v>100</v>
      </c>
      <c r="BU31" t="s">
        <v>100</v>
      </c>
      <c r="BV31" t="s">
        <v>100</v>
      </c>
      <c r="BW31" t="s">
        <v>100</v>
      </c>
      <c r="BX31" t="s">
        <v>100</v>
      </c>
      <c r="BY31" t="s">
        <v>100</v>
      </c>
      <c r="BZ31" t="s">
        <v>100</v>
      </c>
      <c r="CA31" t="s">
        <v>100</v>
      </c>
      <c r="CB31" t="s">
        <v>100</v>
      </c>
      <c r="CC31" t="s">
        <v>100</v>
      </c>
      <c r="CE31" t="s">
        <v>253</v>
      </c>
      <c r="CF31" t="s">
        <v>254</v>
      </c>
      <c r="CG31" t="s">
        <v>255</v>
      </c>
      <c r="CH31" t="s">
        <v>291</v>
      </c>
      <c r="CI31" t="s">
        <v>95</v>
      </c>
      <c r="CJ31" s="4">
        <v>46195</v>
      </c>
      <c r="CK31" s="4">
        <v>46197</v>
      </c>
      <c r="CL31" t="s">
        <v>503</v>
      </c>
      <c r="CM31" t="s">
        <v>111</v>
      </c>
      <c r="CN31" t="s">
        <v>112</v>
      </c>
      <c r="CO31" s="4">
        <v>46252</v>
      </c>
      <c r="CP31" s="4"/>
      <c r="CQ31" t="s">
        <v>134</v>
      </c>
      <c r="CR31" t="s">
        <v>99</v>
      </c>
      <c r="CS31" t="s">
        <v>95</v>
      </c>
      <c r="CT31" t="s">
        <v>100</v>
      </c>
      <c r="CU31" t="s">
        <v>100</v>
      </c>
      <c r="CV31" t="s">
        <v>100</v>
      </c>
      <c r="CW31" t="s">
        <v>100</v>
      </c>
      <c r="CX31" t="s">
        <v>22</v>
      </c>
      <c r="CY31" t="s">
        <v>100</v>
      </c>
      <c r="CZ31" t="s">
        <v>100</v>
      </c>
      <c r="DA31" t="s">
        <v>100</v>
      </c>
      <c r="DB31" t="s">
        <v>100</v>
      </c>
      <c r="DC31" t="s">
        <v>100</v>
      </c>
      <c r="DD31" t="s">
        <v>100</v>
      </c>
      <c r="DE31" t="s">
        <v>100</v>
      </c>
      <c r="DF31" t="s">
        <v>100</v>
      </c>
      <c r="DG31" t="s">
        <v>100</v>
      </c>
      <c r="DH31" t="s">
        <v>100</v>
      </c>
      <c r="DI31" t="s">
        <v>100</v>
      </c>
      <c r="DK31" t="str">
        <f>IF(AND(XPlan_raw[[#This Row],[BEng in Electronics]]&lt;&gt;"(tom)",XPlan_raw[[#This Row],[BEng in Electronics]]&lt;&gt;""),CT$11,"")</f>
        <v/>
      </c>
      <c r="DL31" t="str">
        <f>IF(AND(XPlan_raw[[#This Row],[BEng in Mechanical Engineering]]&lt;&gt;"(tom)",XPlan_raw[[#This Row],[BEng in Mechanical Engineering]]&lt;&gt;""),CU$11,"")</f>
        <v/>
      </c>
      <c r="DM31" t="str">
        <f>IF(AND(XPlan_raw[[#This Row],[BEng in Mechatronics]]&lt;&gt;"(tom)",XPlan_raw[[#This Row],[BEng in Mechatronics]]&lt;&gt;""),CV$11,"")</f>
        <v/>
      </c>
      <c r="DN31" t="str">
        <f>IF(AND(XPlan_raw[[#This Row],[BSc in Electronics]]&lt;&gt;"(tom)",XPlan_raw[[#This Row],[BSc in Electronics]]&lt;&gt;""),CW$11,"")</f>
        <v/>
      </c>
      <c r="DO31" t="str">
        <f>IF(AND(XPlan_raw[[#This Row],[BSc in I&amp;B]]&lt;&gt;"(tom)",XPlan_raw[[#This Row],[BSc in I&amp;B]]&lt;&gt;""),CX$11,"")</f>
        <v>BSc in Enginreering, Innovation and Business - Sdb.</v>
      </c>
      <c r="DP31" t="str">
        <f>IF(AND(XPlan_raw[[#This Row],[BSc in Software]]&lt;&gt;"(tom)",XPlan_raw[[#This Row],[BSc in Software]]&lt;&gt;""),CY$11,"")</f>
        <v/>
      </c>
      <c r="DQ31" t="str">
        <f>IF(AND(XPlan_raw[[#This Row],[BSc in Mechanical Engineering]]&lt;&gt;"(tom)",XPlan_raw[[#This Row],[BSc in Mechanical Engineering]]&lt;&gt;""),CZ$11,"")</f>
        <v/>
      </c>
      <c r="DR31" t="str">
        <f>IF(AND(XPlan_raw[[#This Row],[BSc in Mechatronic Engineering]]&lt;&gt;"(tom)",XPlan_raw[[#This Row],[BSc in Mechatronic Engineering]]&lt;&gt;""),DA$11,"")</f>
        <v/>
      </c>
      <c r="DS31" t="str">
        <f>IF(AND(XPlan_raw[[#This Row],[MSc in Electronics]]&lt;&gt;"(tom)",XPlan_raw[[#This Row],[MSc in Electronics]]&lt;&gt;""),DB$11,"")</f>
        <v/>
      </c>
      <c r="DT31" t="str">
        <f>IF(AND(XPlan_raw[[#This Row],[MSc in I&amp;B]]&lt;&gt;"(tom)",XPlan_raw[[#This Row],[MSc in I&amp;B]]&lt;&gt;""),DC$11,"")</f>
        <v/>
      </c>
      <c r="DU31" t="str">
        <f>IF(AND(XPlan_raw[[#This Row],[MSc in Pysics and Technology]]&lt;&gt;"(tom)",XPlan_raw[[#This Row],[MSc in Pysics and Technology]]&lt;&gt;""),DD$11,"")</f>
        <v/>
      </c>
      <c r="DV31" t="str">
        <f>IF(AND(XPlan_raw[[#This Row],[MSc in Software]]&lt;&gt;"(tom)",XPlan_raw[[#This Row],[MSc in Software]]&lt;&gt;""),DE$11,"")</f>
        <v/>
      </c>
      <c r="DW31" t="str">
        <f>IF(AND(XPlan_raw[[#This Row],[MSc in Mechanical Engineering]]&lt;&gt;"(tom)",XPlan_raw[[#This Row],[MSc in Mechanical Engineering]]&lt;&gt;""),DF$11,"")</f>
        <v/>
      </c>
      <c r="DX31" t="str">
        <f>IF(AND(XPlan_raw[[#This Row],[MSc in Mechatronic Engineering]]&lt;&gt;"(tom)",XPlan_raw[[#This Row],[MSc in Mechatronic Engineering]]&lt;&gt;""),DG$11,"")</f>
        <v/>
      </c>
      <c r="DY31" t="str">
        <f>IF(AND(XPlan_raw[[#This Row],[MSc in Supply Chain Digitalisation ]]&lt;&gt;"(tom)",XPlan_raw[[#This Row],[MSc in Supply Chain Digitalisation ]]&lt;&gt;""),DH$11,"")</f>
        <v/>
      </c>
      <c r="DZ31" t="str">
        <f>IF(AND(XPlan_raw[[#This Row],[Enkeltfag/Exchange]]&lt;&gt;"(tom)",XPlan_raw[[#This Row],[Enkeltfag/Exchange]]&lt;&gt;""),DI$11,"")</f>
        <v/>
      </c>
    </row>
    <row r="32" spans="2:130" x14ac:dyDescent="0.25">
      <c r="B32" t="str">
        <f>IF(Q32="ja",XPlan_rawFinal[[#This Row],[EKA_kode]],"")</f>
        <v>T370065402</v>
      </c>
      <c r="C32" t="str">
        <f>IF(XPlan[[#This Row],[EKA]]&lt;&gt;"",XPlan_rawFinal[[#This Row],[eka_langtnavn]],"")</f>
        <v>Electronics Semester Project 1 C (First year exam)</v>
      </c>
      <c r="D32" t="str">
        <f>IF(XPlan[[#This Row],[EKA]]&lt;&gt;"",IF(XPlan_rawFinal[[#This Row],[Interne-kode]]&lt;&gt;"(tom)",XPlan_rawFinal[[#This Row],[Interne-kode]],""),"")</f>
        <v>EE-SPRO1-C</v>
      </c>
      <c r="E3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32" t="str">
        <f>IF(XPlan[[#This Row],[EKA]]&lt;&gt;"",IF(XPlan_rawFinal[[#This Row],[Campus]]&lt;&gt;"(tom)",XPlan_rawFinal[[#This Row],[Campus]],""),"")</f>
        <v>Sønderborg</v>
      </c>
      <c r="H32" t="str">
        <f>IF(XPlan[[#This Row],[EKA]]&lt;&gt;"",IF(OR(XPlan_rawFinal[[#This Row],[Prøveform]]="(tom)",XPlan_rawFinal[[#This Row],[Prøveform]]=""),"",XPlan_rawFinal[[#This Row],[Prøveform]]),"")</f>
        <v>Hand-In</v>
      </c>
      <c r="I32" t="str">
        <f>IF(XPlan[[#This Row],[EKA]]&lt;&gt;"",IF(XPlan_rawFinal[[#This Row],[Eksaminator_samlet]]&lt;&gt;"",XPlan_rawFinal[[#This Row],[Eksaminator_samlet]],""),"")</f>
        <v>Henrik Andersen, Kun Qian</v>
      </c>
      <c r="J32" t="str">
        <f>IF(XPlan[[#This Row],[EKA]]&lt;&gt;"",IF(OR(XPlan_rawFinal[[#This Row],[Censur]]="(tom)",XPlan_rawFinal[[#This Row],[Censur]]=""),"",XPlan_rawFinal[[#This Row],[Censur]]),"")</f>
        <v/>
      </c>
      <c r="K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2" t="s">
        <v>90</v>
      </c>
      <c r="M32" t="str">
        <f>IF(XPlan[[#This Row],[EKA]]&lt;&gt;"",IF(XPlan_rawFinal[[#This Row],[BEMÆRK]]&lt;&gt;"(tom)",XPlan_rawFinal[[#This Row],[BEMÆRK]],""),"")</f>
        <v/>
      </c>
      <c r="N3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Sdb.,,,,,,,,,,,,,All exams</v>
      </c>
      <c r="Q32" t="s">
        <v>107</v>
      </c>
      <c r="R32" t="s">
        <v>117</v>
      </c>
      <c r="S32" t="s">
        <v>428</v>
      </c>
      <c r="T32" t="s">
        <v>429</v>
      </c>
      <c r="U32" t="s">
        <v>94</v>
      </c>
      <c r="V32" t="s">
        <v>95</v>
      </c>
      <c r="W32" s="4">
        <v>46164</v>
      </c>
      <c r="Y32" t="s">
        <v>540</v>
      </c>
      <c r="Z32" t="s">
        <v>106</v>
      </c>
      <c r="AB32" s="4" t="s">
        <v>95</v>
      </c>
      <c r="AE32" t="s">
        <v>99</v>
      </c>
      <c r="AF32" t="s">
        <v>95</v>
      </c>
      <c r="AG32" t="s">
        <v>100</v>
      </c>
      <c r="AH32" t="s">
        <v>100</v>
      </c>
      <c r="AI32" t="s">
        <v>100</v>
      </c>
      <c r="AJ32" t="s">
        <v>21</v>
      </c>
      <c r="AK32" t="s">
        <v>100</v>
      </c>
      <c r="AL32" t="s">
        <v>100</v>
      </c>
      <c r="AM32" t="s">
        <v>100</v>
      </c>
      <c r="AN32" t="s">
        <v>100</v>
      </c>
      <c r="AO32" t="s">
        <v>100</v>
      </c>
      <c r="AP32" t="s">
        <v>100</v>
      </c>
      <c r="AQ32" t="s">
        <v>100</v>
      </c>
      <c r="AR32" t="s">
        <v>100</v>
      </c>
      <c r="AS32" t="s">
        <v>100</v>
      </c>
      <c r="AT32" t="s">
        <v>100</v>
      </c>
      <c r="AU32" t="s">
        <v>100</v>
      </c>
      <c r="AV32" t="s">
        <v>100</v>
      </c>
      <c r="AY32" t="s">
        <v>118</v>
      </c>
      <c r="AZ32" t="s">
        <v>426</v>
      </c>
      <c r="BA32" t="s">
        <v>427</v>
      </c>
      <c r="BB32" t="s">
        <v>94</v>
      </c>
      <c r="BC32" t="s">
        <v>95</v>
      </c>
      <c r="BD32" s="4">
        <v>46164</v>
      </c>
      <c r="BE32" s="4"/>
      <c r="BG32" t="s">
        <v>106</v>
      </c>
      <c r="BI32" s="4" t="s">
        <v>95</v>
      </c>
      <c r="BJ32" s="4"/>
      <c r="BL32" t="s">
        <v>99</v>
      </c>
      <c r="BM32" t="s">
        <v>95</v>
      </c>
      <c r="BN32" t="s">
        <v>100</v>
      </c>
      <c r="BO32" t="s">
        <v>100</v>
      </c>
      <c r="BP32" t="s">
        <v>100</v>
      </c>
      <c r="BQ32" t="s">
        <v>100</v>
      </c>
      <c r="BR32" t="s">
        <v>100</v>
      </c>
      <c r="BS32" t="s">
        <v>100</v>
      </c>
      <c r="BT32" t="s">
        <v>100</v>
      </c>
      <c r="BU32" t="s">
        <v>100</v>
      </c>
      <c r="BV32" t="s">
        <v>100</v>
      </c>
      <c r="BW32" t="s">
        <v>100</v>
      </c>
      <c r="BX32" t="s">
        <v>100</v>
      </c>
      <c r="BY32" t="s">
        <v>100</v>
      </c>
      <c r="BZ32" t="s">
        <v>100</v>
      </c>
      <c r="CA32" t="s">
        <v>100</v>
      </c>
      <c r="CB32" t="s">
        <v>100</v>
      </c>
      <c r="CC32" t="s">
        <v>100</v>
      </c>
      <c r="CE32" t="s">
        <v>256</v>
      </c>
      <c r="CF32" t="s">
        <v>257</v>
      </c>
      <c r="CG32" t="s">
        <v>258</v>
      </c>
      <c r="CH32" t="s">
        <v>167</v>
      </c>
      <c r="CI32" t="s">
        <v>95</v>
      </c>
      <c r="CJ32" s="4">
        <v>46176</v>
      </c>
      <c r="CK32" s="4"/>
      <c r="CL32" t="s">
        <v>131</v>
      </c>
      <c r="CM32" t="s">
        <v>97</v>
      </c>
      <c r="CN32" t="s">
        <v>98</v>
      </c>
      <c r="CO32" s="4">
        <v>46247</v>
      </c>
      <c r="CP32" s="4"/>
      <c r="CR32" t="s">
        <v>99</v>
      </c>
      <c r="CS32" t="s">
        <v>95</v>
      </c>
      <c r="CT32" t="s">
        <v>100</v>
      </c>
      <c r="CU32" t="s">
        <v>100</v>
      </c>
      <c r="CV32" t="s">
        <v>100</v>
      </c>
      <c r="CW32" t="s">
        <v>100</v>
      </c>
      <c r="CX32" t="s">
        <v>22</v>
      </c>
      <c r="CY32" t="s">
        <v>100</v>
      </c>
      <c r="CZ32" t="s">
        <v>100</v>
      </c>
      <c r="DA32" t="s">
        <v>100</v>
      </c>
      <c r="DB32" t="s">
        <v>100</v>
      </c>
      <c r="DC32" t="s">
        <v>100</v>
      </c>
      <c r="DD32" t="s">
        <v>100</v>
      </c>
      <c r="DE32" t="s">
        <v>100</v>
      </c>
      <c r="DF32" t="s">
        <v>100</v>
      </c>
      <c r="DG32" t="s">
        <v>100</v>
      </c>
      <c r="DH32" t="s">
        <v>100</v>
      </c>
      <c r="DI32" t="s">
        <v>100</v>
      </c>
      <c r="DK32" t="str">
        <f>IF(AND(XPlan_raw[[#This Row],[BEng in Electronics]]&lt;&gt;"(tom)",XPlan_raw[[#This Row],[BEng in Electronics]]&lt;&gt;""),CT$11,"")</f>
        <v/>
      </c>
      <c r="DL32" t="str">
        <f>IF(AND(XPlan_raw[[#This Row],[BEng in Mechanical Engineering]]&lt;&gt;"(tom)",XPlan_raw[[#This Row],[BEng in Mechanical Engineering]]&lt;&gt;""),CU$11,"")</f>
        <v/>
      </c>
      <c r="DM32" t="str">
        <f>IF(AND(XPlan_raw[[#This Row],[BEng in Mechatronics]]&lt;&gt;"(tom)",XPlan_raw[[#This Row],[BEng in Mechatronics]]&lt;&gt;""),CV$11,"")</f>
        <v/>
      </c>
      <c r="DN32" t="str">
        <f>IF(AND(XPlan_raw[[#This Row],[BSc in Electronics]]&lt;&gt;"(tom)",XPlan_raw[[#This Row],[BSc in Electronics]]&lt;&gt;""),CW$11,"")</f>
        <v/>
      </c>
      <c r="DO32" t="str">
        <f>IF(AND(XPlan_raw[[#This Row],[BSc in I&amp;B]]&lt;&gt;"(tom)",XPlan_raw[[#This Row],[BSc in I&amp;B]]&lt;&gt;""),CX$11,"")</f>
        <v>BSc in Enginreering, Innovation and Business - Sdb.</v>
      </c>
      <c r="DP32" t="str">
        <f>IF(AND(XPlan_raw[[#This Row],[BSc in Software]]&lt;&gt;"(tom)",XPlan_raw[[#This Row],[BSc in Software]]&lt;&gt;""),CY$11,"")</f>
        <v/>
      </c>
      <c r="DQ32" t="str">
        <f>IF(AND(XPlan_raw[[#This Row],[BSc in Mechanical Engineering]]&lt;&gt;"(tom)",XPlan_raw[[#This Row],[BSc in Mechanical Engineering]]&lt;&gt;""),CZ$11,"")</f>
        <v/>
      </c>
      <c r="DR32" t="str">
        <f>IF(AND(XPlan_raw[[#This Row],[BSc in Mechatronic Engineering]]&lt;&gt;"(tom)",XPlan_raw[[#This Row],[BSc in Mechatronic Engineering]]&lt;&gt;""),DA$11,"")</f>
        <v/>
      </c>
      <c r="DS32" t="str">
        <f>IF(AND(XPlan_raw[[#This Row],[MSc in Electronics]]&lt;&gt;"(tom)",XPlan_raw[[#This Row],[MSc in Electronics]]&lt;&gt;""),DB$11,"")</f>
        <v/>
      </c>
      <c r="DT32" t="str">
        <f>IF(AND(XPlan_raw[[#This Row],[MSc in I&amp;B]]&lt;&gt;"(tom)",XPlan_raw[[#This Row],[MSc in I&amp;B]]&lt;&gt;""),DC$11,"")</f>
        <v/>
      </c>
      <c r="DU32" t="str">
        <f>IF(AND(XPlan_raw[[#This Row],[MSc in Pysics and Technology]]&lt;&gt;"(tom)",XPlan_raw[[#This Row],[MSc in Pysics and Technology]]&lt;&gt;""),DD$11,"")</f>
        <v/>
      </c>
      <c r="DV32" t="str">
        <f>IF(AND(XPlan_raw[[#This Row],[MSc in Software]]&lt;&gt;"(tom)",XPlan_raw[[#This Row],[MSc in Software]]&lt;&gt;""),DE$11,"")</f>
        <v/>
      </c>
      <c r="DW32" t="str">
        <f>IF(AND(XPlan_raw[[#This Row],[MSc in Mechanical Engineering]]&lt;&gt;"(tom)",XPlan_raw[[#This Row],[MSc in Mechanical Engineering]]&lt;&gt;""),DF$11,"")</f>
        <v/>
      </c>
      <c r="DX32" t="str">
        <f>IF(AND(XPlan_raw[[#This Row],[MSc in Mechatronic Engineering]]&lt;&gt;"(tom)",XPlan_raw[[#This Row],[MSc in Mechatronic Engineering]]&lt;&gt;""),DG$11,"")</f>
        <v/>
      </c>
      <c r="DY32" t="str">
        <f>IF(AND(XPlan_raw[[#This Row],[MSc in Supply Chain Digitalisation ]]&lt;&gt;"(tom)",XPlan_raw[[#This Row],[MSc in Supply Chain Digitalisation ]]&lt;&gt;""),DH$11,"")</f>
        <v/>
      </c>
      <c r="DZ32" t="str">
        <f>IF(AND(XPlan_raw[[#This Row],[Enkeltfag/Exchange]]&lt;&gt;"(tom)",XPlan_raw[[#This Row],[Enkeltfag/Exchange]]&lt;&gt;""),DI$11,"")</f>
        <v/>
      </c>
    </row>
    <row r="33" spans="2:130" x14ac:dyDescent="0.25">
      <c r="B33" t="str">
        <f>IF(Q33="ja",XPlan_rawFinal[[#This Row],[EKA_kode]],"")</f>
        <v>T370064402</v>
      </c>
      <c r="C33" t="str">
        <f>IF(XPlan[[#This Row],[EKA]]&lt;&gt;"",XPlan_rawFinal[[#This Row],[eka_langtnavn]],"")</f>
        <v>Electronics Semester Project 1 D (First year exam)</v>
      </c>
      <c r="D33" t="str">
        <f>IF(XPlan[[#This Row],[EKA]]&lt;&gt;"",IF(XPlan_rawFinal[[#This Row],[Interne-kode]]&lt;&gt;"(tom)",XPlan_rawFinal[[#This Row],[Interne-kode]],""),"")</f>
        <v>EE-SPRO1-D</v>
      </c>
      <c r="E3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33" t="str">
        <f>IF(XPlan[[#This Row],[EKA]]&lt;&gt;"",IF(XPlan_rawFinal[[#This Row],[Campus]]&lt;&gt;"(tom)",XPlan_rawFinal[[#This Row],[Campus]],""),"")</f>
        <v>Sønderborg</v>
      </c>
      <c r="H33" t="str">
        <f>IF(XPlan[[#This Row],[EKA]]&lt;&gt;"",IF(OR(XPlan_rawFinal[[#This Row],[Prøveform]]="(tom)",XPlan_rawFinal[[#This Row],[Prøveform]]=""),"",XPlan_rawFinal[[#This Row],[Prøveform]]),"")</f>
        <v>Hand-In</v>
      </c>
      <c r="I33" t="str">
        <f>IF(XPlan[[#This Row],[EKA]]&lt;&gt;"",IF(XPlan_rawFinal[[#This Row],[Eksaminator_samlet]]&lt;&gt;"",XPlan_rawFinal[[#This Row],[Eksaminator_samlet]],""),"")</f>
        <v>Henrik Andersen, Kun Qian</v>
      </c>
      <c r="J33" t="str">
        <f>IF(XPlan[[#This Row],[EKA]]&lt;&gt;"",IF(OR(XPlan_rawFinal[[#This Row],[Censur]]="(tom)",XPlan_rawFinal[[#This Row],[Censur]]=""),"",XPlan_rawFinal[[#This Row],[Censur]]),"")</f>
        <v/>
      </c>
      <c r="K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3" t="s">
        <v>90</v>
      </c>
      <c r="M33" t="str">
        <f>IF(XPlan[[#This Row],[EKA]]&lt;&gt;"",IF(XPlan_rawFinal[[#This Row],[BEMÆRK]]&lt;&gt;"(tom)",XPlan_rawFinal[[#This Row],[BEMÆRK]],""),"")</f>
        <v/>
      </c>
      <c r="N3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Sdb.,,,,,,,,,,,,,,,,All exams</v>
      </c>
      <c r="Q33" t="s">
        <v>107</v>
      </c>
      <c r="R33" t="s">
        <v>118</v>
      </c>
      <c r="S33" t="s">
        <v>426</v>
      </c>
      <c r="T33" t="s">
        <v>427</v>
      </c>
      <c r="U33" t="s">
        <v>94</v>
      </c>
      <c r="V33" t="s">
        <v>95</v>
      </c>
      <c r="W33" s="4">
        <v>46164</v>
      </c>
      <c r="Y33" t="s">
        <v>540</v>
      </c>
      <c r="Z33" t="s">
        <v>106</v>
      </c>
      <c r="AB33" s="4" t="s">
        <v>95</v>
      </c>
      <c r="AE33" t="s">
        <v>99</v>
      </c>
      <c r="AF33" t="s">
        <v>95</v>
      </c>
      <c r="AG33" t="s">
        <v>18</v>
      </c>
      <c r="AH33" t="s">
        <v>100</v>
      </c>
      <c r="AI33" t="s">
        <v>100</v>
      </c>
      <c r="AJ33" t="s">
        <v>100</v>
      </c>
      <c r="AK33" t="s">
        <v>100</v>
      </c>
      <c r="AL33" t="s">
        <v>100</v>
      </c>
      <c r="AM33" t="s">
        <v>100</v>
      </c>
      <c r="AN33" t="s">
        <v>100</v>
      </c>
      <c r="AO33" t="s">
        <v>100</v>
      </c>
      <c r="AP33" t="s">
        <v>100</v>
      </c>
      <c r="AQ33" t="s">
        <v>100</v>
      </c>
      <c r="AR33" t="s">
        <v>100</v>
      </c>
      <c r="AS33" t="s">
        <v>100</v>
      </c>
      <c r="AT33" t="s">
        <v>100</v>
      </c>
      <c r="AU33" t="s">
        <v>100</v>
      </c>
      <c r="AV33" t="s">
        <v>100</v>
      </c>
      <c r="AY33" t="s">
        <v>121</v>
      </c>
      <c r="AZ33" t="s">
        <v>312</v>
      </c>
      <c r="BA33" t="s">
        <v>313</v>
      </c>
      <c r="BB33" t="s">
        <v>94</v>
      </c>
      <c r="BC33" t="s">
        <v>95</v>
      </c>
      <c r="BD33" s="4">
        <v>46164</v>
      </c>
      <c r="BE33" s="4"/>
      <c r="BG33" t="s">
        <v>111</v>
      </c>
      <c r="BI33" s="4" t="s">
        <v>95</v>
      </c>
      <c r="BJ33" s="4"/>
      <c r="BL33" t="s">
        <v>99</v>
      </c>
      <c r="BM33" t="s">
        <v>95</v>
      </c>
      <c r="BN33" t="s">
        <v>100</v>
      </c>
      <c r="BO33" t="s">
        <v>100</v>
      </c>
      <c r="BP33" t="s">
        <v>100</v>
      </c>
      <c r="BQ33" t="s">
        <v>100</v>
      </c>
      <c r="BR33" t="s">
        <v>100</v>
      </c>
      <c r="BS33" t="s">
        <v>100</v>
      </c>
      <c r="BT33" t="s">
        <v>100</v>
      </c>
      <c r="BU33" t="s">
        <v>100</v>
      </c>
      <c r="BV33" t="s">
        <v>100</v>
      </c>
      <c r="BW33" t="s">
        <v>100</v>
      </c>
      <c r="BX33" t="s">
        <v>100</v>
      </c>
      <c r="BY33" t="s">
        <v>100</v>
      </c>
      <c r="BZ33" t="s">
        <v>100</v>
      </c>
      <c r="CA33" t="s">
        <v>100</v>
      </c>
      <c r="CB33" t="s">
        <v>100</v>
      </c>
      <c r="CC33" t="s">
        <v>100</v>
      </c>
      <c r="CE33" t="s">
        <v>259</v>
      </c>
      <c r="CF33" t="s">
        <v>260</v>
      </c>
      <c r="CG33" t="s">
        <v>261</v>
      </c>
      <c r="CH33" t="s">
        <v>291</v>
      </c>
      <c r="CI33" t="s">
        <v>95</v>
      </c>
      <c r="CJ33" s="4">
        <v>46189</v>
      </c>
      <c r="CK33" s="4">
        <v>46191</v>
      </c>
      <c r="CL33" t="s">
        <v>120</v>
      </c>
      <c r="CM33" t="s">
        <v>111</v>
      </c>
      <c r="CN33" t="s">
        <v>98</v>
      </c>
      <c r="CO33" s="4">
        <v>46254</v>
      </c>
      <c r="CP33" s="4">
        <v>46255</v>
      </c>
      <c r="CQ33" t="s">
        <v>134</v>
      </c>
      <c r="CR33" t="s">
        <v>99</v>
      </c>
      <c r="CS33" t="s">
        <v>95</v>
      </c>
      <c r="CT33" t="s">
        <v>100</v>
      </c>
      <c r="CU33" t="s">
        <v>100</v>
      </c>
      <c r="CV33" t="s">
        <v>100</v>
      </c>
      <c r="CW33" t="s">
        <v>100</v>
      </c>
      <c r="CX33" t="s">
        <v>22</v>
      </c>
      <c r="CY33" t="s">
        <v>100</v>
      </c>
      <c r="CZ33" t="s">
        <v>100</v>
      </c>
      <c r="DA33" t="s">
        <v>100</v>
      </c>
      <c r="DB33" t="s">
        <v>100</v>
      </c>
      <c r="DC33" t="s">
        <v>100</v>
      </c>
      <c r="DD33" t="s">
        <v>100</v>
      </c>
      <c r="DE33" t="s">
        <v>100</v>
      </c>
      <c r="DF33" t="s">
        <v>100</v>
      </c>
      <c r="DG33" t="s">
        <v>100</v>
      </c>
      <c r="DH33" t="s">
        <v>100</v>
      </c>
      <c r="DI33" t="s">
        <v>100</v>
      </c>
      <c r="DK33" t="str">
        <f>IF(AND(XPlan_raw[[#This Row],[BEng in Electronics]]&lt;&gt;"(tom)",XPlan_raw[[#This Row],[BEng in Electronics]]&lt;&gt;""),CT$11,"")</f>
        <v/>
      </c>
      <c r="DL33" t="str">
        <f>IF(AND(XPlan_raw[[#This Row],[BEng in Mechanical Engineering]]&lt;&gt;"(tom)",XPlan_raw[[#This Row],[BEng in Mechanical Engineering]]&lt;&gt;""),CU$11,"")</f>
        <v/>
      </c>
      <c r="DM33" t="str">
        <f>IF(AND(XPlan_raw[[#This Row],[BEng in Mechatronics]]&lt;&gt;"(tom)",XPlan_raw[[#This Row],[BEng in Mechatronics]]&lt;&gt;""),CV$11,"")</f>
        <v/>
      </c>
      <c r="DN33" t="str">
        <f>IF(AND(XPlan_raw[[#This Row],[BSc in Electronics]]&lt;&gt;"(tom)",XPlan_raw[[#This Row],[BSc in Electronics]]&lt;&gt;""),CW$11,"")</f>
        <v/>
      </c>
      <c r="DO33" t="str">
        <f>IF(AND(XPlan_raw[[#This Row],[BSc in I&amp;B]]&lt;&gt;"(tom)",XPlan_raw[[#This Row],[BSc in I&amp;B]]&lt;&gt;""),CX$11,"")</f>
        <v>BSc in Enginreering, Innovation and Business - Sdb.</v>
      </c>
      <c r="DP33" t="str">
        <f>IF(AND(XPlan_raw[[#This Row],[BSc in Software]]&lt;&gt;"(tom)",XPlan_raw[[#This Row],[BSc in Software]]&lt;&gt;""),CY$11,"")</f>
        <v/>
      </c>
      <c r="DQ33" t="str">
        <f>IF(AND(XPlan_raw[[#This Row],[BSc in Mechanical Engineering]]&lt;&gt;"(tom)",XPlan_raw[[#This Row],[BSc in Mechanical Engineering]]&lt;&gt;""),CZ$11,"")</f>
        <v/>
      </c>
      <c r="DR33" t="str">
        <f>IF(AND(XPlan_raw[[#This Row],[BSc in Mechatronic Engineering]]&lt;&gt;"(tom)",XPlan_raw[[#This Row],[BSc in Mechatronic Engineering]]&lt;&gt;""),DA$11,"")</f>
        <v/>
      </c>
      <c r="DS33" t="str">
        <f>IF(AND(XPlan_raw[[#This Row],[MSc in Electronics]]&lt;&gt;"(tom)",XPlan_raw[[#This Row],[MSc in Electronics]]&lt;&gt;""),DB$11,"")</f>
        <v/>
      </c>
      <c r="DT33" t="str">
        <f>IF(AND(XPlan_raw[[#This Row],[MSc in I&amp;B]]&lt;&gt;"(tom)",XPlan_raw[[#This Row],[MSc in I&amp;B]]&lt;&gt;""),DC$11,"")</f>
        <v/>
      </c>
      <c r="DU33" t="str">
        <f>IF(AND(XPlan_raw[[#This Row],[MSc in Pysics and Technology]]&lt;&gt;"(tom)",XPlan_raw[[#This Row],[MSc in Pysics and Technology]]&lt;&gt;""),DD$11,"")</f>
        <v/>
      </c>
      <c r="DV33" t="str">
        <f>IF(AND(XPlan_raw[[#This Row],[MSc in Software]]&lt;&gt;"(tom)",XPlan_raw[[#This Row],[MSc in Software]]&lt;&gt;""),DE$11,"")</f>
        <v/>
      </c>
      <c r="DW33" t="str">
        <f>IF(AND(XPlan_raw[[#This Row],[MSc in Mechanical Engineering]]&lt;&gt;"(tom)",XPlan_raw[[#This Row],[MSc in Mechanical Engineering]]&lt;&gt;""),DF$11,"")</f>
        <v/>
      </c>
      <c r="DX33" t="str">
        <f>IF(AND(XPlan_raw[[#This Row],[MSc in Mechatronic Engineering]]&lt;&gt;"(tom)",XPlan_raw[[#This Row],[MSc in Mechatronic Engineering]]&lt;&gt;""),DG$11,"")</f>
        <v/>
      </c>
      <c r="DY33" t="str">
        <f>IF(AND(XPlan_raw[[#This Row],[MSc in Supply Chain Digitalisation ]]&lt;&gt;"(tom)",XPlan_raw[[#This Row],[MSc in Supply Chain Digitalisation ]]&lt;&gt;""),DH$11,"")</f>
        <v/>
      </c>
      <c r="DZ33" t="str">
        <f>IF(AND(XPlan_raw[[#This Row],[Enkeltfag/Exchange]]&lt;&gt;"(tom)",XPlan_raw[[#This Row],[Enkeltfag/Exchange]]&lt;&gt;""),DI$11,"")</f>
        <v/>
      </c>
    </row>
    <row r="34" spans="2:130" x14ac:dyDescent="0.25">
      <c r="B34" t="str">
        <f>IF(Q34="ja",XPlan_rawFinal[[#This Row],[EKA_kode]],"")</f>
        <v>T320034402</v>
      </c>
      <c r="C34" t="str">
        <f>IF(XPlan[[#This Row],[EKA]]&lt;&gt;"",XPlan_rawFinal[[#This Row],[eka_langtnavn]],"")</f>
        <v>Mechanical Semester Project 1 C (First year exam)</v>
      </c>
      <c r="D34" t="str">
        <f>IF(XPlan[[#This Row],[EKA]]&lt;&gt;"",IF(XPlan_rawFinal[[#This Row],[Interne-kode]]&lt;&gt;"(tom)",XPlan_rawFinal[[#This Row],[Interne-kode]],""),"")</f>
        <v>ME-SPRO1-C</v>
      </c>
      <c r="E3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34" t="str">
        <f>IF(XPlan[[#This Row],[EKA]]&lt;&gt;"",IF(XPlan_rawFinal[[#This Row],[Campus]]&lt;&gt;"(tom)",XPlan_rawFinal[[#This Row],[Campus]],""),"")</f>
        <v>Sønderborg</v>
      </c>
      <c r="H34" t="str">
        <f>IF(XPlan[[#This Row],[EKA]]&lt;&gt;"",IF(OR(XPlan_rawFinal[[#This Row],[Prøveform]]="(tom)",XPlan_rawFinal[[#This Row],[Prøveform]]=""),"",XPlan_rawFinal[[#This Row],[Prøveform]]),"")</f>
        <v>Oral examination</v>
      </c>
      <c r="I34" t="str">
        <f>IF(XPlan[[#This Row],[EKA]]&lt;&gt;"",IF(XPlan_rawFinal[[#This Row],[Eksaminator_samlet]]&lt;&gt;"",XPlan_rawFinal[[#This Row],[Eksaminator_samlet]],""),"")</f>
        <v>Morten Hartvig Hansen, Poul Ennemark</v>
      </c>
      <c r="J34" t="str">
        <f>IF(XPlan[[#This Row],[EKA]]&lt;&gt;"",IF(OR(XPlan_rawFinal[[#This Row],[Censur]]="(tom)",XPlan_rawFinal[[#This Row],[Censur]]=""),"",XPlan_rawFinal[[#This Row],[Censur]]),"")</f>
        <v/>
      </c>
      <c r="K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4" t="s">
        <v>90</v>
      </c>
      <c r="M34" t="str">
        <f>IF(XPlan[[#This Row],[EKA]]&lt;&gt;"",IF(XPlan_rawFinal[[#This Row],[BEMÆRK]]&lt;&gt;"(tom)",XPlan_rawFinal[[#This Row],[BEMÆRK]],""),"")</f>
        <v/>
      </c>
      <c r="N3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,,,,,,BSc in Mechanical Engineering - Sdb.,,,,,,,,,,All exams</v>
      </c>
      <c r="Q34" t="s">
        <v>107</v>
      </c>
      <c r="R34" t="s">
        <v>121</v>
      </c>
      <c r="S34" t="s">
        <v>312</v>
      </c>
      <c r="T34" t="s">
        <v>313</v>
      </c>
      <c r="U34" t="s">
        <v>94</v>
      </c>
      <c r="V34" t="s">
        <v>95</v>
      </c>
      <c r="W34" s="4">
        <v>46164</v>
      </c>
      <c r="Y34" t="s">
        <v>536</v>
      </c>
      <c r="Z34" t="s">
        <v>111</v>
      </c>
      <c r="AB34" s="4" t="s">
        <v>95</v>
      </c>
      <c r="AE34" t="s">
        <v>99</v>
      </c>
      <c r="AF34" t="s">
        <v>95</v>
      </c>
      <c r="AG34" t="s">
        <v>100</v>
      </c>
      <c r="AH34" t="s">
        <v>100</v>
      </c>
      <c r="AI34" t="s">
        <v>100</v>
      </c>
      <c r="AJ34" t="s">
        <v>100</v>
      </c>
      <c r="AK34" t="s">
        <v>100</v>
      </c>
      <c r="AL34" t="s">
        <v>100</v>
      </c>
      <c r="AM34" t="s">
        <v>24</v>
      </c>
      <c r="AN34" t="s">
        <v>100</v>
      </c>
      <c r="AO34" t="s">
        <v>100</v>
      </c>
      <c r="AP34" t="s">
        <v>100</v>
      </c>
      <c r="AQ34" t="s">
        <v>100</v>
      </c>
      <c r="AR34" t="s">
        <v>100</v>
      </c>
      <c r="AS34" t="s">
        <v>100</v>
      </c>
      <c r="AT34" t="s">
        <v>100</v>
      </c>
      <c r="AU34" t="s">
        <v>100</v>
      </c>
      <c r="AV34" t="s">
        <v>100</v>
      </c>
      <c r="AY34" t="s">
        <v>123</v>
      </c>
      <c r="AZ34" t="s">
        <v>310</v>
      </c>
      <c r="BA34" t="s">
        <v>311</v>
      </c>
      <c r="BB34" t="s">
        <v>94</v>
      </c>
      <c r="BC34" t="s">
        <v>95</v>
      </c>
      <c r="BD34" s="4">
        <v>46164</v>
      </c>
      <c r="BE34" s="4"/>
      <c r="BG34" t="s">
        <v>111</v>
      </c>
      <c r="BI34" s="4" t="s">
        <v>95</v>
      </c>
      <c r="BJ34" s="4"/>
      <c r="BL34" t="s">
        <v>99</v>
      </c>
      <c r="BM34" t="s">
        <v>95</v>
      </c>
      <c r="BN34" t="s">
        <v>100</v>
      </c>
      <c r="BO34" t="s">
        <v>100</v>
      </c>
      <c r="BP34" t="s">
        <v>100</v>
      </c>
      <c r="BQ34" t="s">
        <v>100</v>
      </c>
      <c r="BR34" t="s">
        <v>100</v>
      </c>
      <c r="BS34" t="s">
        <v>100</v>
      </c>
      <c r="BT34" t="s">
        <v>100</v>
      </c>
      <c r="BU34" t="s">
        <v>100</v>
      </c>
      <c r="BV34" t="s">
        <v>100</v>
      </c>
      <c r="BW34" t="s">
        <v>100</v>
      </c>
      <c r="BX34" t="s">
        <v>100</v>
      </c>
      <c r="BY34" t="s">
        <v>100</v>
      </c>
      <c r="BZ34" t="s">
        <v>100</v>
      </c>
      <c r="CA34" t="s">
        <v>100</v>
      </c>
      <c r="CB34" t="s">
        <v>100</v>
      </c>
      <c r="CC34" t="s">
        <v>100</v>
      </c>
      <c r="CE34" t="s">
        <v>262</v>
      </c>
      <c r="CF34" t="s">
        <v>263</v>
      </c>
      <c r="CG34" t="s">
        <v>264</v>
      </c>
      <c r="CH34" t="s">
        <v>167</v>
      </c>
      <c r="CI34" t="s">
        <v>95</v>
      </c>
      <c r="CJ34" s="4">
        <v>46195</v>
      </c>
      <c r="CK34" s="4">
        <v>46197</v>
      </c>
      <c r="CL34" t="s">
        <v>113</v>
      </c>
      <c r="CM34" t="s">
        <v>111</v>
      </c>
      <c r="CN34" t="s">
        <v>112</v>
      </c>
      <c r="CO34" s="4">
        <v>46260</v>
      </c>
      <c r="CP34" s="4">
        <v>46261</v>
      </c>
      <c r="CQ34" t="s">
        <v>134</v>
      </c>
      <c r="CR34" t="s">
        <v>99</v>
      </c>
      <c r="CS34" t="s">
        <v>95</v>
      </c>
      <c r="CT34" t="s">
        <v>100</v>
      </c>
      <c r="CU34" t="s">
        <v>100</v>
      </c>
      <c r="CV34" t="s">
        <v>100</v>
      </c>
      <c r="CW34" t="s">
        <v>100</v>
      </c>
      <c r="CX34" t="s">
        <v>22</v>
      </c>
      <c r="CY34" t="s">
        <v>100</v>
      </c>
      <c r="CZ34" t="s">
        <v>100</v>
      </c>
      <c r="DA34" t="s">
        <v>100</v>
      </c>
      <c r="DB34" t="s">
        <v>100</v>
      </c>
      <c r="DC34" t="s">
        <v>100</v>
      </c>
      <c r="DD34" t="s">
        <v>100</v>
      </c>
      <c r="DE34" t="s">
        <v>100</v>
      </c>
      <c r="DF34" t="s">
        <v>100</v>
      </c>
      <c r="DG34" t="s">
        <v>100</v>
      </c>
      <c r="DH34" t="s">
        <v>100</v>
      </c>
      <c r="DI34" t="s">
        <v>100</v>
      </c>
      <c r="DK34" t="str">
        <f>IF(AND(XPlan_raw[[#This Row],[BEng in Electronics]]&lt;&gt;"(tom)",XPlan_raw[[#This Row],[BEng in Electronics]]&lt;&gt;""),CT$11,"")</f>
        <v/>
      </c>
      <c r="DL34" t="str">
        <f>IF(AND(XPlan_raw[[#This Row],[BEng in Mechanical Engineering]]&lt;&gt;"(tom)",XPlan_raw[[#This Row],[BEng in Mechanical Engineering]]&lt;&gt;""),CU$11,"")</f>
        <v/>
      </c>
      <c r="DM34" t="str">
        <f>IF(AND(XPlan_raw[[#This Row],[BEng in Mechatronics]]&lt;&gt;"(tom)",XPlan_raw[[#This Row],[BEng in Mechatronics]]&lt;&gt;""),CV$11,"")</f>
        <v/>
      </c>
      <c r="DN34" t="str">
        <f>IF(AND(XPlan_raw[[#This Row],[BSc in Electronics]]&lt;&gt;"(tom)",XPlan_raw[[#This Row],[BSc in Electronics]]&lt;&gt;""),CW$11,"")</f>
        <v/>
      </c>
      <c r="DO34" t="str">
        <f>IF(AND(XPlan_raw[[#This Row],[BSc in I&amp;B]]&lt;&gt;"(tom)",XPlan_raw[[#This Row],[BSc in I&amp;B]]&lt;&gt;""),CX$11,"")</f>
        <v>BSc in Enginreering, Innovation and Business - Sdb.</v>
      </c>
      <c r="DP34" t="str">
        <f>IF(AND(XPlan_raw[[#This Row],[BSc in Software]]&lt;&gt;"(tom)",XPlan_raw[[#This Row],[BSc in Software]]&lt;&gt;""),CY$11,"")</f>
        <v/>
      </c>
      <c r="DQ34" t="str">
        <f>IF(AND(XPlan_raw[[#This Row],[BSc in Mechanical Engineering]]&lt;&gt;"(tom)",XPlan_raw[[#This Row],[BSc in Mechanical Engineering]]&lt;&gt;""),CZ$11,"")</f>
        <v/>
      </c>
      <c r="DR34" t="str">
        <f>IF(AND(XPlan_raw[[#This Row],[BSc in Mechatronic Engineering]]&lt;&gt;"(tom)",XPlan_raw[[#This Row],[BSc in Mechatronic Engineering]]&lt;&gt;""),DA$11,"")</f>
        <v/>
      </c>
      <c r="DS34" t="str">
        <f>IF(AND(XPlan_raw[[#This Row],[MSc in Electronics]]&lt;&gt;"(tom)",XPlan_raw[[#This Row],[MSc in Electronics]]&lt;&gt;""),DB$11,"")</f>
        <v/>
      </c>
      <c r="DT34" t="str">
        <f>IF(AND(XPlan_raw[[#This Row],[MSc in I&amp;B]]&lt;&gt;"(tom)",XPlan_raw[[#This Row],[MSc in I&amp;B]]&lt;&gt;""),DC$11,"")</f>
        <v/>
      </c>
      <c r="DU34" t="str">
        <f>IF(AND(XPlan_raw[[#This Row],[MSc in Pysics and Technology]]&lt;&gt;"(tom)",XPlan_raw[[#This Row],[MSc in Pysics and Technology]]&lt;&gt;""),DD$11,"")</f>
        <v/>
      </c>
      <c r="DV34" t="str">
        <f>IF(AND(XPlan_raw[[#This Row],[MSc in Software]]&lt;&gt;"(tom)",XPlan_raw[[#This Row],[MSc in Software]]&lt;&gt;""),DE$11,"")</f>
        <v/>
      </c>
      <c r="DW34" t="str">
        <f>IF(AND(XPlan_raw[[#This Row],[MSc in Mechanical Engineering]]&lt;&gt;"(tom)",XPlan_raw[[#This Row],[MSc in Mechanical Engineering]]&lt;&gt;""),DF$11,"")</f>
        <v/>
      </c>
      <c r="DX34" t="str">
        <f>IF(AND(XPlan_raw[[#This Row],[MSc in Mechatronic Engineering]]&lt;&gt;"(tom)",XPlan_raw[[#This Row],[MSc in Mechatronic Engineering]]&lt;&gt;""),DG$11,"")</f>
        <v/>
      </c>
      <c r="DY34" t="str">
        <f>IF(AND(XPlan_raw[[#This Row],[MSc in Supply Chain Digitalisation ]]&lt;&gt;"(tom)",XPlan_raw[[#This Row],[MSc in Supply Chain Digitalisation ]]&lt;&gt;""),DH$11,"")</f>
        <v/>
      </c>
      <c r="DZ34" t="str">
        <f>IF(AND(XPlan_raw[[#This Row],[Enkeltfag/Exchange]]&lt;&gt;"(tom)",XPlan_raw[[#This Row],[Enkeltfag/Exchange]]&lt;&gt;""),DI$11,"")</f>
        <v/>
      </c>
    </row>
    <row r="35" spans="2:130" x14ac:dyDescent="0.25">
      <c r="B35" t="str">
        <f>IF(Q35="ja",XPlan_rawFinal[[#This Row],[EKA_kode]],"")</f>
        <v>T320033402</v>
      </c>
      <c r="C35" t="str">
        <f>IF(XPlan[[#This Row],[EKA]]&lt;&gt;"",XPlan_rawFinal[[#This Row],[eka_langtnavn]],"")</f>
        <v>Mechanical Semester Project 1 D (First year exam)</v>
      </c>
      <c r="D35" t="str">
        <f>IF(XPlan[[#This Row],[EKA]]&lt;&gt;"",IF(XPlan_rawFinal[[#This Row],[Interne-kode]]&lt;&gt;"(tom)",XPlan_rawFinal[[#This Row],[Interne-kode]],""),"")</f>
        <v>ME-SPRO1-D</v>
      </c>
      <c r="E3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35" t="str">
        <f>IF(XPlan[[#This Row],[EKA]]&lt;&gt;"",IF(XPlan_rawFinal[[#This Row],[Campus]]&lt;&gt;"(tom)",XPlan_rawFinal[[#This Row],[Campus]],""),"")</f>
        <v>Sønderborg</v>
      </c>
      <c r="H35" t="str">
        <f>IF(XPlan[[#This Row],[EKA]]&lt;&gt;"",IF(OR(XPlan_rawFinal[[#This Row],[Prøveform]]="(tom)",XPlan_rawFinal[[#This Row],[Prøveform]]=""),"",XPlan_rawFinal[[#This Row],[Prøveform]]),"")</f>
        <v>Oral examination</v>
      </c>
      <c r="I35" t="str">
        <f>IF(XPlan[[#This Row],[EKA]]&lt;&gt;"",IF(XPlan_rawFinal[[#This Row],[Eksaminator_samlet]]&lt;&gt;"",XPlan_rawFinal[[#This Row],[Eksaminator_samlet]],""),"")</f>
        <v>Morten Hartvig Hansen, Poul Ennemark</v>
      </c>
      <c r="J35" t="str">
        <f>IF(XPlan[[#This Row],[EKA]]&lt;&gt;"",IF(OR(XPlan_rawFinal[[#This Row],[Censur]]="(tom)",XPlan_rawFinal[[#This Row],[Censur]]=""),"",XPlan_rawFinal[[#This Row],[Censur]]),"")</f>
        <v/>
      </c>
      <c r="K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5" t="s">
        <v>90</v>
      </c>
      <c r="M35" t="str">
        <f>IF(XPlan[[#This Row],[EKA]]&lt;&gt;"",IF(XPlan_rawFinal[[#This Row],[BEMÆRK]]&lt;&gt;"(tom)",XPlan_rawFinal[[#This Row],[BEMÆRK]],""),"")</f>
        <v/>
      </c>
      <c r="N3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Sdb.,,,,,,,,,,,,,,,All exams</v>
      </c>
      <c r="Q35" t="s">
        <v>107</v>
      </c>
      <c r="R35" t="s">
        <v>123</v>
      </c>
      <c r="S35" t="s">
        <v>310</v>
      </c>
      <c r="T35" t="s">
        <v>311</v>
      </c>
      <c r="U35" t="s">
        <v>94</v>
      </c>
      <c r="V35" t="s">
        <v>95</v>
      </c>
      <c r="W35" s="4">
        <v>46164</v>
      </c>
      <c r="Y35" t="s">
        <v>536</v>
      </c>
      <c r="Z35" t="s">
        <v>111</v>
      </c>
      <c r="AB35" s="4" t="s">
        <v>95</v>
      </c>
      <c r="AE35" t="s">
        <v>99</v>
      </c>
      <c r="AF35" t="s">
        <v>95</v>
      </c>
      <c r="AG35" t="s">
        <v>100</v>
      </c>
      <c r="AH35" t="s">
        <v>19</v>
      </c>
      <c r="AI35" t="s">
        <v>100</v>
      </c>
      <c r="AJ35" t="s">
        <v>100</v>
      </c>
      <c r="AK35" t="s">
        <v>100</v>
      </c>
      <c r="AL35" t="s">
        <v>100</v>
      </c>
      <c r="AM35" t="s">
        <v>100</v>
      </c>
      <c r="AN35" t="s">
        <v>100</v>
      </c>
      <c r="AO35" t="s">
        <v>100</v>
      </c>
      <c r="AP35" t="s">
        <v>100</v>
      </c>
      <c r="AQ35" t="s">
        <v>100</v>
      </c>
      <c r="AR35" t="s">
        <v>100</v>
      </c>
      <c r="AS35" t="s">
        <v>100</v>
      </c>
      <c r="AT35" t="s">
        <v>100</v>
      </c>
      <c r="AU35" t="s">
        <v>100</v>
      </c>
      <c r="AV35" t="s">
        <v>100</v>
      </c>
      <c r="AY35" t="s">
        <v>124</v>
      </c>
      <c r="AZ35" t="s">
        <v>385</v>
      </c>
      <c r="BA35" t="s">
        <v>386</v>
      </c>
      <c r="BB35" t="s">
        <v>94</v>
      </c>
      <c r="BC35" t="s">
        <v>95</v>
      </c>
      <c r="BD35" s="4">
        <v>46164</v>
      </c>
      <c r="BE35" s="4"/>
      <c r="BG35" t="s">
        <v>111</v>
      </c>
      <c r="BI35" s="4" t="s">
        <v>95</v>
      </c>
      <c r="BJ35" s="4"/>
      <c r="BL35" t="s">
        <v>99</v>
      </c>
      <c r="BM35" t="s">
        <v>95</v>
      </c>
      <c r="BN35" t="s">
        <v>100</v>
      </c>
      <c r="BO35" t="s">
        <v>100</v>
      </c>
      <c r="BP35" t="s">
        <v>100</v>
      </c>
      <c r="BQ35" t="s">
        <v>100</v>
      </c>
      <c r="BR35" t="s">
        <v>100</v>
      </c>
      <c r="BS35" t="s">
        <v>100</v>
      </c>
      <c r="BT35" t="s">
        <v>100</v>
      </c>
      <c r="BU35" t="s">
        <v>100</v>
      </c>
      <c r="BV35" t="s">
        <v>100</v>
      </c>
      <c r="BW35" t="s">
        <v>100</v>
      </c>
      <c r="BX35" t="s">
        <v>100</v>
      </c>
      <c r="BY35" t="s">
        <v>100</v>
      </c>
      <c r="BZ35" t="s">
        <v>100</v>
      </c>
      <c r="CA35" t="s">
        <v>100</v>
      </c>
      <c r="CB35" t="s">
        <v>100</v>
      </c>
      <c r="CC35" t="s">
        <v>100</v>
      </c>
      <c r="CE35" t="s">
        <v>265</v>
      </c>
      <c r="CF35" t="s">
        <v>266</v>
      </c>
      <c r="CG35" t="s">
        <v>267</v>
      </c>
      <c r="CH35" t="s">
        <v>167</v>
      </c>
      <c r="CI35" t="s">
        <v>95</v>
      </c>
      <c r="CJ35" s="4">
        <v>46181</v>
      </c>
      <c r="CK35" s="4">
        <v>46183</v>
      </c>
      <c r="CL35" t="s">
        <v>502</v>
      </c>
      <c r="CM35" t="s">
        <v>111</v>
      </c>
      <c r="CN35" t="s">
        <v>98</v>
      </c>
      <c r="CO35" s="4">
        <v>46251</v>
      </c>
      <c r="CP35" s="4"/>
      <c r="CQ35" t="s">
        <v>134</v>
      </c>
      <c r="CR35" t="s">
        <v>99</v>
      </c>
      <c r="CS35" t="s">
        <v>95</v>
      </c>
      <c r="CT35" t="s">
        <v>100</v>
      </c>
      <c r="CU35" t="s">
        <v>100</v>
      </c>
      <c r="CV35" t="s">
        <v>100</v>
      </c>
      <c r="CW35" t="s">
        <v>100</v>
      </c>
      <c r="CX35" t="s">
        <v>22</v>
      </c>
      <c r="CY35" t="s">
        <v>100</v>
      </c>
      <c r="CZ35" t="s">
        <v>100</v>
      </c>
      <c r="DA35" t="s">
        <v>100</v>
      </c>
      <c r="DB35" t="s">
        <v>100</v>
      </c>
      <c r="DC35" t="s">
        <v>100</v>
      </c>
      <c r="DD35" t="s">
        <v>100</v>
      </c>
      <c r="DE35" t="s">
        <v>100</v>
      </c>
      <c r="DF35" t="s">
        <v>100</v>
      </c>
      <c r="DG35" t="s">
        <v>100</v>
      </c>
      <c r="DH35" t="s">
        <v>100</v>
      </c>
      <c r="DI35" t="s">
        <v>100</v>
      </c>
      <c r="DK35" t="str">
        <f>IF(AND(XPlan_raw[[#This Row],[BEng in Electronics]]&lt;&gt;"(tom)",XPlan_raw[[#This Row],[BEng in Electronics]]&lt;&gt;""),CT$11,"")</f>
        <v/>
      </c>
      <c r="DL35" t="str">
        <f>IF(AND(XPlan_raw[[#This Row],[BEng in Mechanical Engineering]]&lt;&gt;"(tom)",XPlan_raw[[#This Row],[BEng in Mechanical Engineering]]&lt;&gt;""),CU$11,"")</f>
        <v/>
      </c>
      <c r="DM35" t="str">
        <f>IF(AND(XPlan_raw[[#This Row],[BEng in Mechatronics]]&lt;&gt;"(tom)",XPlan_raw[[#This Row],[BEng in Mechatronics]]&lt;&gt;""),CV$11,"")</f>
        <v/>
      </c>
      <c r="DN35" t="str">
        <f>IF(AND(XPlan_raw[[#This Row],[BSc in Electronics]]&lt;&gt;"(tom)",XPlan_raw[[#This Row],[BSc in Electronics]]&lt;&gt;""),CW$11,"")</f>
        <v/>
      </c>
      <c r="DO35" t="str">
        <f>IF(AND(XPlan_raw[[#This Row],[BSc in I&amp;B]]&lt;&gt;"(tom)",XPlan_raw[[#This Row],[BSc in I&amp;B]]&lt;&gt;""),CX$11,"")</f>
        <v>BSc in Enginreering, Innovation and Business - Sdb.</v>
      </c>
      <c r="DP35" t="str">
        <f>IF(AND(XPlan_raw[[#This Row],[BSc in Software]]&lt;&gt;"(tom)",XPlan_raw[[#This Row],[BSc in Software]]&lt;&gt;""),CY$11,"")</f>
        <v/>
      </c>
      <c r="DQ35" t="str">
        <f>IF(AND(XPlan_raw[[#This Row],[BSc in Mechanical Engineering]]&lt;&gt;"(tom)",XPlan_raw[[#This Row],[BSc in Mechanical Engineering]]&lt;&gt;""),CZ$11,"")</f>
        <v/>
      </c>
      <c r="DR35" t="str">
        <f>IF(AND(XPlan_raw[[#This Row],[BSc in Mechatronic Engineering]]&lt;&gt;"(tom)",XPlan_raw[[#This Row],[BSc in Mechatronic Engineering]]&lt;&gt;""),DA$11,"")</f>
        <v/>
      </c>
      <c r="DS35" t="str">
        <f>IF(AND(XPlan_raw[[#This Row],[MSc in Electronics]]&lt;&gt;"(tom)",XPlan_raw[[#This Row],[MSc in Electronics]]&lt;&gt;""),DB$11,"")</f>
        <v/>
      </c>
      <c r="DT35" t="str">
        <f>IF(AND(XPlan_raw[[#This Row],[MSc in I&amp;B]]&lt;&gt;"(tom)",XPlan_raw[[#This Row],[MSc in I&amp;B]]&lt;&gt;""),DC$11,"")</f>
        <v/>
      </c>
      <c r="DU35" t="str">
        <f>IF(AND(XPlan_raw[[#This Row],[MSc in Pysics and Technology]]&lt;&gt;"(tom)",XPlan_raw[[#This Row],[MSc in Pysics and Technology]]&lt;&gt;""),DD$11,"")</f>
        <v/>
      </c>
      <c r="DV35" t="str">
        <f>IF(AND(XPlan_raw[[#This Row],[MSc in Software]]&lt;&gt;"(tom)",XPlan_raw[[#This Row],[MSc in Software]]&lt;&gt;""),DE$11,"")</f>
        <v/>
      </c>
      <c r="DW35" t="str">
        <f>IF(AND(XPlan_raw[[#This Row],[MSc in Mechanical Engineering]]&lt;&gt;"(tom)",XPlan_raw[[#This Row],[MSc in Mechanical Engineering]]&lt;&gt;""),DF$11,"")</f>
        <v/>
      </c>
      <c r="DX35" t="str">
        <f>IF(AND(XPlan_raw[[#This Row],[MSc in Mechatronic Engineering]]&lt;&gt;"(tom)",XPlan_raw[[#This Row],[MSc in Mechatronic Engineering]]&lt;&gt;""),DG$11,"")</f>
        <v/>
      </c>
      <c r="DY35" t="str">
        <f>IF(AND(XPlan_raw[[#This Row],[MSc in Supply Chain Digitalisation ]]&lt;&gt;"(tom)",XPlan_raw[[#This Row],[MSc in Supply Chain Digitalisation ]]&lt;&gt;""),DH$11,"")</f>
        <v/>
      </c>
      <c r="DZ35" t="str">
        <f>IF(AND(XPlan_raw[[#This Row],[Enkeltfag/Exchange]]&lt;&gt;"(tom)",XPlan_raw[[#This Row],[Enkeltfag/Exchange]]&lt;&gt;""),DI$11,"")</f>
        <v/>
      </c>
    </row>
    <row r="36" spans="2:130" x14ac:dyDescent="0.25">
      <c r="B36" t="str">
        <f>IF(Q36="ja",XPlan_rawFinal[[#This Row],[EKA_kode]],"")</f>
        <v>T340106402</v>
      </c>
      <c r="C36" t="str">
        <f>IF(XPlan[[#This Row],[EKA]]&lt;&gt;"",XPlan_rawFinal[[#This Row],[eka_langtnavn]],"")</f>
        <v>Mechatronics Semester Project 1 C (First year exam)</v>
      </c>
      <c r="D36" t="str">
        <f>IF(XPlan[[#This Row],[EKA]]&lt;&gt;"",IF(XPlan_rawFinal[[#This Row],[Interne-kode]]&lt;&gt;"(tom)",XPlan_rawFinal[[#This Row],[Interne-kode]],""),"")</f>
        <v>MC-SPRO1-C</v>
      </c>
      <c r="E3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36" t="str">
        <f>IF(XPlan[[#This Row],[EKA]]&lt;&gt;"",IF(XPlan_rawFinal[[#This Row],[Campus]]&lt;&gt;"(tom)",XPlan_rawFinal[[#This Row],[Campus]],""),"")</f>
        <v>Sønderborg</v>
      </c>
      <c r="H36" t="str">
        <f>IF(XPlan[[#This Row],[EKA]]&lt;&gt;"",IF(OR(XPlan_rawFinal[[#This Row],[Prøveform]]="(tom)",XPlan_rawFinal[[#This Row],[Prøveform]]=""),"",XPlan_rawFinal[[#This Row],[Prøveform]]),"")</f>
        <v>Oral examination</v>
      </c>
      <c r="I36" t="str">
        <f>IF(XPlan[[#This Row],[EKA]]&lt;&gt;"",IF(XPlan_rawFinal[[#This Row],[Eksaminator_samlet]]&lt;&gt;"",XPlan_rawFinal[[#This Row],[Eksaminator_samlet]],""),"")</f>
        <v>Lars Duggen, Casper Walther Didriksen</v>
      </c>
      <c r="J36" t="str">
        <f>IF(XPlan[[#This Row],[EKA]]&lt;&gt;"",IF(OR(XPlan_rawFinal[[#This Row],[Censur]]="(tom)",XPlan_rawFinal[[#This Row],[Censur]]=""),"",XPlan_rawFinal[[#This Row],[Censur]]),"")</f>
        <v/>
      </c>
      <c r="K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6" t="s">
        <v>90</v>
      </c>
      <c r="M36" t="str">
        <f>IF(XPlan[[#This Row],[EKA]]&lt;&gt;"",IF(XPlan_rawFinal[[#This Row],[BEMÆRK]]&lt;&gt;"(tom)",XPlan_rawFinal[[#This Row],[BEMÆRK]],""),"")</f>
        <v/>
      </c>
      <c r="N3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,,,,,,,BSc in Mechatronic Engineering - Sdb.,,,,,,,,,All exams</v>
      </c>
      <c r="Q36" t="s">
        <v>107</v>
      </c>
      <c r="R36" t="s">
        <v>124</v>
      </c>
      <c r="S36" t="s">
        <v>385</v>
      </c>
      <c r="T36" t="s">
        <v>386</v>
      </c>
      <c r="U36" t="s">
        <v>94</v>
      </c>
      <c r="V36" t="s">
        <v>95</v>
      </c>
      <c r="W36" s="4">
        <v>46164</v>
      </c>
      <c r="Y36" t="s">
        <v>538</v>
      </c>
      <c r="Z36" t="s">
        <v>111</v>
      </c>
      <c r="AB36" s="4" t="s">
        <v>95</v>
      </c>
      <c r="AE36" t="s">
        <v>99</v>
      </c>
      <c r="AF36" t="s">
        <v>95</v>
      </c>
      <c r="AG36" t="s">
        <v>100</v>
      </c>
      <c r="AH36" t="s">
        <v>100</v>
      </c>
      <c r="AI36" t="s">
        <v>100</v>
      </c>
      <c r="AJ36" t="s">
        <v>100</v>
      </c>
      <c r="AK36" t="s">
        <v>100</v>
      </c>
      <c r="AL36" t="s">
        <v>100</v>
      </c>
      <c r="AM36" t="s">
        <v>100</v>
      </c>
      <c r="AN36" t="s">
        <v>25</v>
      </c>
      <c r="AO36" t="s">
        <v>100</v>
      </c>
      <c r="AP36" t="s">
        <v>100</v>
      </c>
      <c r="AQ36" t="s">
        <v>100</v>
      </c>
      <c r="AR36" t="s">
        <v>100</v>
      </c>
      <c r="AS36" t="s">
        <v>100</v>
      </c>
      <c r="AT36" t="s">
        <v>100</v>
      </c>
      <c r="AU36" t="s">
        <v>100</v>
      </c>
      <c r="AV36" t="s">
        <v>100</v>
      </c>
      <c r="AY36" t="s">
        <v>125</v>
      </c>
      <c r="AZ36" t="s">
        <v>383</v>
      </c>
      <c r="BA36" t="s">
        <v>384</v>
      </c>
      <c r="BB36" t="s">
        <v>94</v>
      </c>
      <c r="BC36" t="s">
        <v>95</v>
      </c>
      <c r="BD36" s="4">
        <v>46164</v>
      </c>
      <c r="BE36" s="4"/>
      <c r="BG36" t="s">
        <v>111</v>
      </c>
      <c r="BI36" s="4" t="s">
        <v>95</v>
      </c>
      <c r="BJ36" s="4"/>
      <c r="BL36" t="s">
        <v>99</v>
      </c>
      <c r="BM36" t="s">
        <v>95</v>
      </c>
      <c r="BN36" t="s">
        <v>100</v>
      </c>
      <c r="BO36" t="s">
        <v>100</v>
      </c>
      <c r="BP36" t="s">
        <v>100</v>
      </c>
      <c r="BQ36" t="s">
        <v>100</v>
      </c>
      <c r="BR36" t="s">
        <v>100</v>
      </c>
      <c r="BS36" t="s">
        <v>100</v>
      </c>
      <c r="BT36" t="s">
        <v>100</v>
      </c>
      <c r="BU36" t="s">
        <v>100</v>
      </c>
      <c r="BV36" t="s">
        <v>100</v>
      </c>
      <c r="BW36" t="s">
        <v>100</v>
      </c>
      <c r="BX36" t="s">
        <v>100</v>
      </c>
      <c r="BY36" t="s">
        <v>100</v>
      </c>
      <c r="BZ36" t="s">
        <v>100</v>
      </c>
      <c r="CA36" t="s">
        <v>100</v>
      </c>
      <c r="CB36" t="s">
        <v>100</v>
      </c>
      <c r="CC36" t="s">
        <v>100</v>
      </c>
      <c r="CE36" t="s">
        <v>268</v>
      </c>
      <c r="CF36" t="s">
        <v>269</v>
      </c>
      <c r="CG36" t="s">
        <v>270</v>
      </c>
      <c r="CH36" t="s">
        <v>149</v>
      </c>
      <c r="CI36" t="s">
        <v>95</v>
      </c>
      <c r="CJ36" s="4">
        <v>46188</v>
      </c>
      <c r="CK36" s="4">
        <v>46189</v>
      </c>
      <c r="CL36" t="s">
        <v>101</v>
      </c>
      <c r="CM36" t="s">
        <v>111</v>
      </c>
      <c r="CN36" t="s">
        <v>112</v>
      </c>
      <c r="CO36" s="4">
        <v>46254</v>
      </c>
      <c r="CP36" s="4"/>
      <c r="CR36" t="s">
        <v>99</v>
      </c>
      <c r="CS36" t="s">
        <v>95</v>
      </c>
      <c r="CT36" t="s">
        <v>100</v>
      </c>
      <c r="CU36" t="s">
        <v>100</v>
      </c>
      <c r="CV36" t="s">
        <v>100</v>
      </c>
      <c r="CW36" t="s">
        <v>100</v>
      </c>
      <c r="CX36" t="s">
        <v>22</v>
      </c>
      <c r="CY36" t="s">
        <v>100</v>
      </c>
      <c r="CZ36" t="s">
        <v>100</v>
      </c>
      <c r="DA36" t="s">
        <v>100</v>
      </c>
      <c r="DB36" t="s">
        <v>100</v>
      </c>
      <c r="DC36" t="s">
        <v>100</v>
      </c>
      <c r="DD36" t="s">
        <v>100</v>
      </c>
      <c r="DE36" t="s">
        <v>100</v>
      </c>
      <c r="DF36" t="s">
        <v>100</v>
      </c>
      <c r="DG36" t="s">
        <v>100</v>
      </c>
      <c r="DH36" t="s">
        <v>100</v>
      </c>
      <c r="DI36" t="s">
        <v>100</v>
      </c>
      <c r="DK36" t="str">
        <f>IF(AND(XPlan_raw[[#This Row],[BEng in Electronics]]&lt;&gt;"(tom)",XPlan_raw[[#This Row],[BEng in Electronics]]&lt;&gt;""),CT$11,"")</f>
        <v/>
      </c>
      <c r="DL36" t="str">
        <f>IF(AND(XPlan_raw[[#This Row],[BEng in Mechanical Engineering]]&lt;&gt;"(tom)",XPlan_raw[[#This Row],[BEng in Mechanical Engineering]]&lt;&gt;""),CU$11,"")</f>
        <v/>
      </c>
      <c r="DM36" t="str">
        <f>IF(AND(XPlan_raw[[#This Row],[BEng in Mechatronics]]&lt;&gt;"(tom)",XPlan_raw[[#This Row],[BEng in Mechatronics]]&lt;&gt;""),CV$11,"")</f>
        <v/>
      </c>
      <c r="DN36" t="str">
        <f>IF(AND(XPlan_raw[[#This Row],[BSc in Electronics]]&lt;&gt;"(tom)",XPlan_raw[[#This Row],[BSc in Electronics]]&lt;&gt;""),CW$11,"")</f>
        <v/>
      </c>
      <c r="DO36" t="str">
        <f>IF(AND(XPlan_raw[[#This Row],[BSc in I&amp;B]]&lt;&gt;"(tom)",XPlan_raw[[#This Row],[BSc in I&amp;B]]&lt;&gt;""),CX$11,"")</f>
        <v>BSc in Enginreering, Innovation and Business - Sdb.</v>
      </c>
      <c r="DP36" t="str">
        <f>IF(AND(XPlan_raw[[#This Row],[BSc in Software]]&lt;&gt;"(tom)",XPlan_raw[[#This Row],[BSc in Software]]&lt;&gt;""),CY$11,"")</f>
        <v/>
      </c>
      <c r="DQ36" t="str">
        <f>IF(AND(XPlan_raw[[#This Row],[BSc in Mechanical Engineering]]&lt;&gt;"(tom)",XPlan_raw[[#This Row],[BSc in Mechanical Engineering]]&lt;&gt;""),CZ$11,"")</f>
        <v/>
      </c>
      <c r="DR36" t="str">
        <f>IF(AND(XPlan_raw[[#This Row],[BSc in Mechatronic Engineering]]&lt;&gt;"(tom)",XPlan_raw[[#This Row],[BSc in Mechatronic Engineering]]&lt;&gt;""),DA$11,"")</f>
        <v/>
      </c>
      <c r="DS36" t="str">
        <f>IF(AND(XPlan_raw[[#This Row],[MSc in Electronics]]&lt;&gt;"(tom)",XPlan_raw[[#This Row],[MSc in Electronics]]&lt;&gt;""),DB$11,"")</f>
        <v/>
      </c>
      <c r="DT36" t="str">
        <f>IF(AND(XPlan_raw[[#This Row],[MSc in I&amp;B]]&lt;&gt;"(tom)",XPlan_raw[[#This Row],[MSc in I&amp;B]]&lt;&gt;""),DC$11,"")</f>
        <v/>
      </c>
      <c r="DU36" t="str">
        <f>IF(AND(XPlan_raw[[#This Row],[MSc in Pysics and Technology]]&lt;&gt;"(tom)",XPlan_raw[[#This Row],[MSc in Pysics and Technology]]&lt;&gt;""),DD$11,"")</f>
        <v/>
      </c>
      <c r="DV36" t="str">
        <f>IF(AND(XPlan_raw[[#This Row],[MSc in Software]]&lt;&gt;"(tom)",XPlan_raw[[#This Row],[MSc in Software]]&lt;&gt;""),DE$11,"")</f>
        <v/>
      </c>
      <c r="DW36" t="str">
        <f>IF(AND(XPlan_raw[[#This Row],[MSc in Mechanical Engineering]]&lt;&gt;"(tom)",XPlan_raw[[#This Row],[MSc in Mechanical Engineering]]&lt;&gt;""),DF$11,"")</f>
        <v/>
      </c>
      <c r="DX36" t="str">
        <f>IF(AND(XPlan_raw[[#This Row],[MSc in Mechatronic Engineering]]&lt;&gt;"(tom)",XPlan_raw[[#This Row],[MSc in Mechatronic Engineering]]&lt;&gt;""),DG$11,"")</f>
        <v/>
      </c>
      <c r="DY36" t="str">
        <f>IF(AND(XPlan_raw[[#This Row],[MSc in Supply Chain Digitalisation ]]&lt;&gt;"(tom)",XPlan_raw[[#This Row],[MSc in Supply Chain Digitalisation ]]&lt;&gt;""),DH$11,"")</f>
        <v/>
      </c>
      <c r="DZ36" t="str">
        <f>IF(AND(XPlan_raw[[#This Row],[Enkeltfag/Exchange]]&lt;&gt;"(tom)",XPlan_raw[[#This Row],[Enkeltfag/Exchange]]&lt;&gt;""),DI$11,"")</f>
        <v/>
      </c>
    </row>
    <row r="37" spans="2:130" x14ac:dyDescent="0.25">
      <c r="B37" t="str">
        <f>IF(Q37="ja",XPlan_rawFinal[[#This Row],[EKA_kode]],"")</f>
        <v>T340105402</v>
      </c>
      <c r="C37" t="str">
        <f>IF(XPlan[[#This Row],[EKA]]&lt;&gt;"",XPlan_rawFinal[[#This Row],[eka_langtnavn]],"")</f>
        <v>Mechatronics Semester Project 1 D (First year exam)</v>
      </c>
      <c r="D37" t="str">
        <f>IF(XPlan[[#This Row],[EKA]]&lt;&gt;"",IF(XPlan_rawFinal[[#This Row],[Interne-kode]]&lt;&gt;"(tom)",XPlan_rawFinal[[#This Row],[Interne-kode]],""),"")</f>
        <v>MC-SPRO1-D</v>
      </c>
      <c r="E3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37" t="str">
        <f>IF(XPlan[[#This Row],[EKA]]&lt;&gt;"",IF(XPlan_rawFinal[[#This Row],[Campus]]&lt;&gt;"(tom)",XPlan_rawFinal[[#This Row],[Campus]],""),"")</f>
        <v>Sønderborg</v>
      </c>
      <c r="H37" t="str">
        <f>IF(XPlan[[#This Row],[EKA]]&lt;&gt;"",IF(OR(XPlan_rawFinal[[#This Row],[Prøveform]]="(tom)",XPlan_rawFinal[[#This Row],[Prøveform]]=""),"",XPlan_rawFinal[[#This Row],[Prøveform]]),"")</f>
        <v>Oral examination</v>
      </c>
      <c r="I37" t="str">
        <f>IF(XPlan[[#This Row],[EKA]]&lt;&gt;"",IF(XPlan_rawFinal[[#This Row],[Eksaminator_samlet]]&lt;&gt;"",XPlan_rawFinal[[#This Row],[Eksaminator_samlet]],""),"")</f>
        <v>Lars Duggen, Casper Walther Didriksen</v>
      </c>
      <c r="J37" t="str">
        <f>IF(XPlan[[#This Row],[EKA]]&lt;&gt;"",IF(OR(XPlan_rawFinal[[#This Row],[Censur]]="(tom)",XPlan_rawFinal[[#This Row],[Censur]]=""),"",XPlan_rawFinal[[#This Row],[Censur]]),"")</f>
        <v/>
      </c>
      <c r="K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" t="s">
        <v>90</v>
      </c>
      <c r="M37" t="str">
        <f>IF(XPlan[[#This Row],[EKA]]&lt;&gt;"",IF(XPlan_rawFinal[[#This Row],[BEMÆRK]]&lt;&gt;"(tom)",XPlan_rawFinal[[#This Row],[BEMÆRK]],""),"")</f>
        <v/>
      </c>
      <c r="N3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Sdb.,,,,,,,,,,,,,,All exams</v>
      </c>
      <c r="Q37" t="s">
        <v>107</v>
      </c>
      <c r="R37" t="s">
        <v>125</v>
      </c>
      <c r="S37" t="s">
        <v>383</v>
      </c>
      <c r="T37" t="s">
        <v>384</v>
      </c>
      <c r="U37" t="s">
        <v>94</v>
      </c>
      <c r="V37" t="s">
        <v>95</v>
      </c>
      <c r="W37" s="4">
        <v>46164</v>
      </c>
      <c r="Y37" t="s">
        <v>538</v>
      </c>
      <c r="Z37" t="s">
        <v>111</v>
      </c>
      <c r="AB37" s="4" t="s">
        <v>95</v>
      </c>
      <c r="AE37" t="s">
        <v>99</v>
      </c>
      <c r="AF37" t="s">
        <v>95</v>
      </c>
      <c r="AG37" t="s">
        <v>100</v>
      </c>
      <c r="AH37" t="s">
        <v>100</v>
      </c>
      <c r="AI37" t="s">
        <v>20</v>
      </c>
      <c r="AJ37" t="s">
        <v>100</v>
      </c>
      <c r="AK37" t="s">
        <v>100</v>
      </c>
      <c r="AL37" t="s">
        <v>100</v>
      </c>
      <c r="AM37" t="s">
        <v>100</v>
      </c>
      <c r="AN37" t="s">
        <v>100</v>
      </c>
      <c r="AO37" t="s">
        <v>100</v>
      </c>
      <c r="AP37" t="s">
        <v>100</v>
      </c>
      <c r="AQ37" t="s">
        <v>100</v>
      </c>
      <c r="AR37" t="s">
        <v>100</v>
      </c>
      <c r="AS37" t="s">
        <v>100</v>
      </c>
      <c r="AT37" t="s">
        <v>100</v>
      </c>
      <c r="AU37" t="s">
        <v>100</v>
      </c>
      <c r="AV37" t="s">
        <v>100</v>
      </c>
      <c r="AY37" t="s">
        <v>126</v>
      </c>
      <c r="AZ37" t="s">
        <v>488</v>
      </c>
      <c r="BA37" t="s">
        <v>127</v>
      </c>
      <c r="BB37" t="s">
        <v>95</v>
      </c>
      <c r="BC37" t="s">
        <v>95</v>
      </c>
      <c r="BD37" s="4">
        <v>46164</v>
      </c>
      <c r="BE37" s="4"/>
      <c r="BG37" t="s">
        <v>109</v>
      </c>
      <c r="BH37" t="s">
        <v>112</v>
      </c>
      <c r="BI37" s="4" t="s">
        <v>95</v>
      </c>
      <c r="BJ37" s="4"/>
      <c r="BL37" t="s">
        <v>99</v>
      </c>
      <c r="BM37" t="s">
        <v>95</v>
      </c>
      <c r="BN37" t="s">
        <v>100</v>
      </c>
      <c r="BO37" t="s">
        <v>19</v>
      </c>
      <c r="BP37" t="s">
        <v>100</v>
      </c>
      <c r="BQ37" t="s">
        <v>100</v>
      </c>
      <c r="BR37" t="s">
        <v>100</v>
      </c>
      <c r="BS37" t="s">
        <v>100</v>
      </c>
      <c r="BT37" t="s">
        <v>100</v>
      </c>
      <c r="BU37" t="s">
        <v>100</v>
      </c>
      <c r="BV37" t="s">
        <v>100</v>
      </c>
      <c r="BW37" t="s">
        <v>100</v>
      </c>
      <c r="BX37" t="s">
        <v>100</v>
      </c>
      <c r="BY37" t="s">
        <v>100</v>
      </c>
      <c r="BZ37" t="s">
        <v>100</v>
      </c>
      <c r="CA37" t="s">
        <v>100</v>
      </c>
      <c r="CB37" t="s">
        <v>100</v>
      </c>
      <c r="CC37" t="s">
        <v>100</v>
      </c>
      <c r="CE37" t="s">
        <v>128</v>
      </c>
      <c r="CF37" t="s">
        <v>271</v>
      </c>
      <c r="CG37" t="s">
        <v>129</v>
      </c>
      <c r="CH37" t="s">
        <v>94</v>
      </c>
      <c r="CI37" t="s">
        <v>95</v>
      </c>
      <c r="CJ37" s="4">
        <v>46150</v>
      </c>
      <c r="CK37" s="4"/>
      <c r="CL37" t="s">
        <v>130</v>
      </c>
      <c r="CM37" t="s">
        <v>97</v>
      </c>
      <c r="CO37" s="4" t="s">
        <v>95</v>
      </c>
      <c r="CP37" s="4" t="s">
        <v>95</v>
      </c>
      <c r="CR37" t="s">
        <v>99</v>
      </c>
      <c r="CS37" t="s">
        <v>95</v>
      </c>
      <c r="CT37" t="s">
        <v>100</v>
      </c>
      <c r="CU37" t="s">
        <v>100</v>
      </c>
      <c r="CV37" t="s">
        <v>100</v>
      </c>
      <c r="CW37" t="s">
        <v>100</v>
      </c>
      <c r="CX37" t="s">
        <v>22</v>
      </c>
      <c r="CY37" t="s">
        <v>100</v>
      </c>
      <c r="CZ37" t="s">
        <v>100</v>
      </c>
      <c r="DA37" t="s">
        <v>100</v>
      </c>
      <c r="DB37" t="s">
        <v>100</v>
      </c>
      <c r="DC37" t="s">
        <v>100</v>
      </c>
      <c r="DD37" t="s">
        <v>100</v>
      </c>
      <c r="DE37" t="s">
        <v>100</v>
      </c>
      <c r="DF37" t="s">
        <v>100</v>
      </c>
      <c r="DG37" t="s">
        <v>100</v>
      </c>
      <c r="DH37" t="s">
        <v>100</v>
      </c>
      <c r="DI37" t="s">
        <v>100</v>
      </c>
      <c r="DK37" t="str">
        <f>IF(AND(XPlan_raw[[#This Row],[BEng in Electronics]]&lt;&gt;"(tom)",XPlan_raw[[#This Row],[BEng in Electronics]]&lt;&gt;""),CT$11,"")</f>
        <v/>
      </c>
      <c r="DL37" t="str">
        <f>IF(AND(XPlan_raw[[#This Row],[BEng in Mechanical Engineering]]&lt;&gt;"(tom)",XPlan_raw[[#This Row],[BEng in Mechanical Engineering]]&lt;&gt;""),CU$11,"")</f>
        <v/>
      </c>
      <c r="DM37" t="str">
        <f>IF(AND(XPlan_raw[[#This Row],[BEng in Mechatronics]]&lt;&gt;"(tom)",XPlan_raw[[#This Row],[BEng in Mechatronics]]&lt;&gt;""),CV$11,"")</f>
        <v/>
      </c>
      <c r="DN37" t="str">
        <f>IF(AND(XPlan_raw[[#This Row],[BSc in Electronics]]&lt;&gt;"(tom)",XPlan_raw[[#This Row],[BSc in Electronics]]&lt;&gt;""),CW$11,"")</f>
        <v/>
      </c>
      <c r="DO37" t="str">
        <f>IF(AND(XPlan_raw[[#This Row],[BSc in I&amp;B]]&lt;&gt;"(tom)",XPlan_raw[[#This Row],[BSc in I&amp;B]]&lt;&gt;""),CX$11,"")</f>
        <v>BSc in Enginreering, Innovation and Business - Sdb.</v>
      </c>
      <c r="DP37" t="str">
        <f>IF(AND(XPlan_raw[[#This Row],[BSc in Software]]&lt;&gt;"(tom)",XPlan_raw[[#This Row],[BSc in Software]]&lt;&gt;""),CY$11,"")</f>
        <v/>
      </c>
      <c r="DQ37" t="str">
        <f>IF(AND(XPlan_raw[[#This Row],[BSc in Mechanical Engineering]]&lt;&gt;"(tom)",XPlan_raw[[#This Row],[BSc in Mechanical Engineering]]&lt;&gt;""),CZ$11,"")</f>
        <v/>
      </c>
      <c r="DR37" t="str">
        <f>IF(AND(XPlan_raw[[#This Row],[BSc in Mechatronic Engineering]]&lt;&gt;"(tom)",XPlan_raw[[#This Row],[BSc in Mechatronic Engineering]]&lt;&gt;""),DA$11,"")</f>
        <v/>
      </c>
      <c r="DS37" t="str">
        <f>IF(AND(XPlan_raw[[#This Row],[MSc in Electronics]]&lt;&gt;"(tom)",XPlan_raw[[#This Row],[MSc in Electronics]]&lt;&gt;""),DB$11,"")</f>
        <v/>
      </c>
      <c r="DT37" t="str">
        <f>IF(AND(XPlan_raw[[#This Row],[MSc in I&amp;B]]&lt;&gt;"(tom)",XPlan_raw[[#This Row],[MSc in I&amp;B]]&lt;&gt;""),DC$11,"")</f>
        <v/>
      </c>
      <c r="DU37" t="str">
        <f>IF(AND(XPlan_raw[[#This Row],[MSc in Pysics and Technology]]&lt;&gt;"(tom)",XPlan_raw[[#This Row],[MSc in Pysics and Technology]]&lt;&gt;""),DD$11,"")</f>
        <v/>
      </c>
      <c r="DV37" t="str">
        <f>IF(AND(XPlan_raw[[#This Row],[MSc in Software]]&lt;&gt;"(tom)",XPlan_raw[[#This Row],[MSc in Software]]&lt;&gt;""),DE$11,"")</f>
        <v/>
      </c>
      <c r="DW37" t="str">
        <f>IF(AND(XPlan_raw[[#This Row],[MSc in Mechanical Engineering]]&lt;&gt;"(tom)",XPlan_raw[[#This Row],[MSc in Mechanical Engineering]]&lt;&gt;""),DF$11,"")</f>
        <v/>
      </c>
      <c r="DX37" t="str">
        <f>IF(AND(XPlan_raw[[#This Row],[MSc in Mechatronic Engineering]]&lt;&gt;"(tom)",XPlan_raw[[#This Row],[MSc in Mechatronic Engineering]]&lt;&gt;""),DG$11,"")</f>
        <v/>
      </c>
      <c r="DY37" t="str">
        <f>IF(AND(XPlan_raw[[#This Row],[MSc in Supply Chain Digitalisation ]]&lt;&gt;"(tom)",XPlan_raw[[#This Row],[MSc in Supply Chain Digitalisation ]]&lt;&gt;""),DH$11,"")</f>
        <v/>
      </c>
      <c r="DZ37" t="str">
        <f>IF(AND(XPlan_raw[[#This Row],[Enkeltfag/Exchange]]&lt;&gt;"(tom)",XPlan_raw[[#This Row],[Enkeltfag/Exchange]]&lt;&gt;""),DI$11,"")</f>
        <v/>
      </c>
    </row>
    <row r="38" spans="2:130" x14ac:dyDescent="0.25">
      <c r="B38" t="str">
        <f>IF(Q38="ja",XPlan_rawFinal[[#This Row],[EKA_kode]],"")</f>
        <v>T630032402</v>
      </c>
      <c r="C38" t="str">
        <f>IF(XPlan[[#This Row],[EKA]]&lt;&gt;"",XPlan_rawFinal[[#This Row],[eka_langtnavn]],"")</f>
        <v>Semesterproject: Development Software Programs (1 year exam)</v>
      </c>
      <c r="D38" t="str">
        <f>IF(XPlan[[#This Row],[EKA]]&lt;&gt;"",IF(XPlan_rawFinal[[#This Row],[Interne-kode]]&lt;&gt;"(tom)",XPlan_rawFinal[[#This Row],[Interne-kode]],""),"")</f>
        <v>SI1S-PRO</v>
      </c>
      <c r="E3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22-05-2026</v>
      </c>
      <c r="G38" t="str">
        <f>IF(XPlan[[#This Row],[EKA]]&lt;&gt;"",IF(XPlan_rawFinal[[#This Row],[Campus]]&lt;&gt;"(tom)",XPlan_rawFinal[[#This Row],[Campus]],""),"")</f>
        <v>Sønderborg</v>
      </c>
      <c r="H38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38" t="str">
        <f>IF(XPlan[[#This Row],[EKA]]&lt;&gt;"",IF(XPlan_rawFinal[[#This Row],[Eksaminator_samlet]]&lt;&gt;"",XPlan_rawFinal[[#This Row],[Eksaminator_samlet]],""),"")</f>
        <v>Amir Ghomashi</v>
      </c>
      <c r="J38" t="str">
        <f>IF(XPlan[[#This Row],[EKA]]&lt;&gt;"",IF(OR(XPlan_rawFinal[[#This Row],[Censur]]="(tom)",XPlan_rawFinal[[#This Row],[Censur]]=""),"",XPlan_rawFinal[[#This Row],[Censur]]),"")</f>
        <v>Second examiner: External</v>
      </c>
      <c r="K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8" t="s">
        <v>90</v>
      </c>
      <c r="M38" t="str">
        <f>IF(XPlan[[#This Row],[EKA]]&lt;&gt;"",IF(XPlan_rawFinal[[#This Row],[BEMÆRK]]&lt;&gt;"(tom)",XPlan_rawFinal[[#This Row],[BEMÆRK]],""),"")</f>
        <v/>
      </c>
      <c r="N3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38" t="s">
        <v>107</v>
      </c>
      <c r="R38" t="s">
        <v>126</v>
      </c>
      <c r="S38" t="s">
        <v>488</v>
      </c>
      <c r="T38" t="s">
        <v>127</v>
      </c>
      <c r="U38" t="s">
        <v>94</v>
      </c>
      <c r="V38" t="s">
        <v>95</v>
      </c>
      <c r="W38" s="4">
        <v>46164</v>
      </c>
      <c r="Y38" t="s">
        <v>529</v>
      </c>
      <c r="Z38" t="s">
        <v>109</v>
      </c>
      <c r="AA38" t="s">
        <v>112</v>
      </c>
      <c r="AB38" s="4" t="s">
        <v>95</v>
      </c>
      <c r="AE38" t="s">
        <v>99</v>
      </c>
      <c r="AF38" t="s">
        <v>95</v>
      </c>
      <c r="AG38" t="s">
        <v>100</v>
      </c>
      <c r="AH38" t="s">
        <v>100</v>
      </c>
      <c r="AI38" t="s">
        <v>100</v>
      </c>
      <c r="AJ38" t="s">
        <v>100</v>
      </c>
      <c r="AK38" t="s">
        <v>100</v>
      </c>
      <c r="AL38" t="s">
        <v>23</v>
      </c>
      <c r="AM38" t="s">
        <v>100</v>
      </c>
      <c r="AN38" t="s">
        <v>100</v>
      </c>
      <c r="AO38" t="s">
        <v>100</v>
      </c>
      <c r="AP38" t="s">
        <v>100</v>
      </c>
      <c r="AQ38" t="s">
        <v>100</v>
      </c>
      <c r="AR38" t="s">
        <v>100</v>
      </c>
      <c r="AS38" t="s">
        <v>100</v>
      </c>
      <c r="AT38" t="s">
        <v>100</v>
      </c>
      <c r="AU38" t="s">
        <v>100</v>
      </c>
      <c r="AV38" t="s">
        <v>100</v>
      </c>
      <c r="AY38" t="s">
        <v>400</v>
      </c>
      <c r="AZ38" t="s">
        <v>401</v>
      </c>
      <c r="BA38" t="s">
        <v>402</v>
      </c>
      <c r="BB38" t="s">
        <v>95</v>
      </c>
      <c r="BC38" t="s">
        <v>95</v>
      </c>
      <c r="BD38" s="4">
        <v>46174</v>
      </c>
      <c r="BE38" s="4"/>
      <c r="BF38" t="s">
        <v>519</v>
      </c>
      <c r="BG38" t="s">
        <v>106</v>
      </c>
      <c r="BH38" t="s">
        <v>98</v>
      </c>
      <c r="BI38" s="4">
        <v>46244</v>
      </c>
      <c r="BJ38" s="4"/>
      <c r="BL38" t="s">
        <v>99</v>
      </c>
      <c r="BM38" t="s">
        <v>95</v>
      </c>
      <c r="BN38" t="s">
        <v>100</v>
      </c>
      <c r="BO38" t="s">
        <v>100</v>
      </c>
      <c r="BP38" t="s">
        <v>100</v>
      </c>
      <c r="BQ38" t="s">
        <v>100</v>
      </c>
      <c r="BR38" t="s">
        <v>100</v>
      </c>
      <c r="BS38" t="s">
        <v>100</v>
      </c>
      <c r="BT38" t="s">
        <v>100</v>
      </c>
      <c r="BU38" t="s">
        <v>100</v>
      </c>
      <c r="BV38" t="s">
        <v>100</v>
      </c>
      <c r="BW38" t="s">
        <v>100</v>
      </c>
      <c r="BX38" t="s">
        <v>100</v>
      </c>
      <c r="BY38" t="s">
        <v>100</v>
      </c>
      <c r="BZ38" t="s">
        <v>30</v>
      </c>
      <c r="CA38" t="s">
        <v>31</v>
      </c>
      <c r="CB38" t="s">
        <v>100</v>
      </c>
      <c r="CC38" t="s">
        <v>33</v>
      </c>
      <c r="CE38" t="s">
        <v>272</v>
      </c>
      <c r="CF38" t="s">
        <v>273</v>
      </c>
      <c r="CG38" t="s">
        <v>274</v>
      </c>
      <c r="CH38" t="s">
        <v>291</v>
      </c>
      <c r="CI38" t="s">
        <v>95</v>
      </c>
      <c r="CJ38" s="4">
        <v>46181</v>
      </c>
      <c r="CK38" s="4"/>
      <c r="CL38" t="s">
        <v>110</v>
      </c>
      <c r="CM38" t="s">
        <v>97</v>
      </c>
      <c r="CN38" t="s">
        <v>104</v>
      </c>
      <c r="CO38" s="4">
        <v>46246</v>
      </c>
      <c r="CP38" s="4"/>
      <c r="CR38" t="s">
        <v>99</v>
      </c>
      <c r="CS38" t="s">
        <v>95</v>
      </c>
      <c r="CT38" t="s">
        <v>100</v>
      </c>
      <c r="CU38" t="s">
        <v>100</v>
      </c>
      <c r="CV38" t="s">
        <v>100</v>
      </c>
      <c r="CW38" t="s">
        <v>100</v>
      </c>
      <c r="CX38" t="s">
        <v>22</v>
      </c>
      <c r="CY38" t="s">
        <v>100</v>
      </c>
      <c r="CZ38" t="s">
        <v>100</v>
      </c>
      <c r="DA38" t="s">
        <v>100</v>
      </c>
      <c r="DB38" t="s">
        <v>100</v>
      </c>
      <c r="DC38" t="s">
        <v>100</v>
      </c>
      <c r="DD38" t="s">
        <v>100</v>
      </c>
      <c r="DE38" t="s">
        <v>100</v>
      </c>
      <c r="DF38" t="s">
        <v>100</v>
      </c>
      <c r="DG38" t="s">
        <v>100</v>
      </c>
      <c r="DH38" t="s">
        <v>100</v>
      </c>
      <c r="DI38" t="s">
        <v>100</v>
      </c>
      <c r="DK38" t="str">
        <f>IF(AND(XPlan_raw[[#This Row],[BEng in Electronics]]&lt;&gt;"(tom)",XPlan_raw[[#This Row],[BEng in Electronics]]&lt;&gt;""),CT$11,"")</f>
        <v/>
      </c>
      <c r="DL38" t="str">
        <f>IF(AND(XPlan_raw[[#This Row],[BEng in Mechanical Engineering]]&lt;&gt;"(tom)",XPlan_raw[[#This Row],[BEng in Mechanical Engineering]]&lt;&gt;""),CU$11,"")</f>
        <v/>
      </c>
      <c r="DM38" t="str">
        <f>IF(AND(XPlan_raw[[#This Row],[BEng in Mechatronics]]&lt;&gt;"(tom)",XPlan_raw[[#This Row],[BEng in Mechatronics]]&lt;&gt;""),CV$11,"")</f>
        <v/>
      </c>
      <c r="DN38" t="str">
        <f>IF(AND(XPlan_raw[[#This Row],[BSc in Electronics]]&lt;&gt;"(tom)",XPlan_raw[[#This Row],[BSc in Electronics]]&lt;&gt;""),CW$11,"")</f>
        <v/>
      </c>
      <c r="DO38" t="str">
        <f>IF(AND(XPlan_raw[[#This Row],[BSc in I&amp;B]]&lt;&gt;"(tom)",XPlan_raw[[#This Row],[BSc in I&amp;B]]&lt;&gt;""),CX$11,"")</f>
        <v>BSc in Enginreering, Innovation and Business - Sdb.</v>
      </c>
      <c r="DP38" t="str">
        <f>IF(AND(XPlan_raw[[#This Row],[BSc in Software]]&lt;&gt;"(tom)",XPlan_raw[[#This Row],[BSc in Software]]&lt;&gt;""),CY$11,"")</f>
        <v/>
      </c>
      <c r="DQ38" t="str">
        <f>IF(AND(XPlan_raw[[#This Row],[BSc in Mechanical Engineering]]&lt;&gt;"(tom)",XPlan_raw[[#This Row],[BSc in Mechanical Engineering]]&lt;&gt;""),CZ$11,"")</f>
        <v/>
      </c>
      <c r="DR38" t="str">
        <f>IF(AND(XPlan_raw[[#This Row],[BSc in Mechatronic Engineering]]&lt;&gt;"(tom)",XPlan_raw[[#This Row],[BSc in Mechatronic Engineering]]&lt;&gt;""),DA$11,"")</f>
        <v/>
      </c>
      <c r="DS38" t="str">
        <f>IF(AND(XPlan_raw[[#This Row],[MSc in Electronics]]&lt;&gt;"(tom)",XPlan_raw[[#This Row],[MSc in Electronics]]&lt;&gt;""),DB$11,"")</f>
        <v/>
      </c>
      <c r="DT38" t="str">
        <f>IF(AND(XPlan_raw[[#This Row],[MSc in I&amp;B]]&lt;&gt;"(tom)",XPlan_raw[[#This Row],[MSc in I&amp;B]]&lt;&gt;""),DC$11,"")</f>
        <v/>
      </c>
      <c r="DU38" t="str">
        <f>IF(AND(XPlan_raw[[#This Row],[MSc in Pysics and Technology]]&lt;&gt;"(tom)",XPlan_raw[[#This Row],[MSc in Pysics and Technology]]&lt;&gt;""),DD$11,"")</f>
        <v/>
      </c>
      <c r="DV38" t="str">
        <f>IF(AND(XPlan_raw[[#This Row],[MSc in Software]]&lt;&gt;"(tom)",XPlan_raw[[#This Row],[MSc in Software]]&lt;&gt;""),DE$11,"")</f>
        <v/>
      </c>
      <c r="DW38" t="str">
        <f>IF(AND(XPlan_raw[[#This Row],[MSc in Mechanical Engineering]]&lt;&gt;"(tom)",XPlan_raw[[#This Row],[MSc in Mechanical Engineering]]&lt;&gt;""),DF$11,"")</f>
        <v/>
      </c>
      <c r="DX38" t="str">
        <f>IF(AND(XPlan_raw[[#This Row],[MSc in Mechatronic Engineering]]&lt;&gt;"(tom)",XPlan_raw[[#This Row],[MSc in Mechatronic Engineering]]&lt;&gt;""),DG$11,"")</f>
        <v/>
      </c>
      <c r="DY38" t="str">
        <f>IF(AND(XPlan_raw[[#This Row],[MSc in Supply Chain Digitalisation ]]&lt;&gt;"(tom)",XPlan_raw[[#This Row],[MSc in Supply Chain Digitalisation ]]&lt;&gt;""),DH$11,"")</f>
        <v/>
      </c>
      <c r="DZ38" t="str">
        <f>IF(AND(XPlan_raw[[#This Row],[Enkeltfag/Exchange]]&lt;&gt;"(tom)",XPlan_raw[[#This Row],[Enkeltfag/Exchange]]&lt;&gt;""),DI$11,"")</f>
        <v/>
      </c>
    </row>
    <row r="39" spans="2:130" x14ac:dyDescent="0.25">
      <c r="B39" t="str">
        <f>IF(Q39="ja",XPlan_rawFinal[[#This Row],[EKA_kode]],"")</f>
        <v>T350044402</v>
      </c>
      <c r="C39" t="str">
        <f>IF(XPlan[[#This Row],[EKA]]&lt;&gt;"",XPlan_rawFinal[[#This Row],[eka_langtnavn]],"")</f>
        <v>Advanced Machine Learning</v>
      </c>
      <c r="D39" t="str">
        <f>IF(XPlan[[#This Row],[EKA]]&lt;&gt;"",IF(XPlan_rawFinal[[#This Row],[Interne-kode]]&lt;&gt;"(tom)",XPlan_rawFinal[[#This Row],[Interne-kode]],""),"")</f>
        <v>MC-AML</v>
      </c>
      <c r="E3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39" t="str">
        <f>IF(XPlan[[#This Row],[EKA]]&lt;&gt;"",IF(XPlan_rawFinal[[#This Row],[Campus]]&lt;&gt;"(tom)",XPlan_rawFinal[[#This Row],[Campus]],""),"")</f>
        <v>Sønderborg</v>
      </c>
      <c r="H39" t="str">
        <f>IF(XPlan[[#This Row],[EKA]]&lt;&gt;"",IF(OR(XPlan_rawFinal[[#This Row],[Prøveform]]="(tom)",XPlan_rawFinal[[#This Row],[Prøveform]]=""),"",XPlan_rawFinal[[#This Row],[Prøveform]]),"")</f>
        <v>Hand-In</v>
      </c>
      <c r="I39" t="str">
        <f>IF(XPlan[[#This Row],[EKA]]&lt;&gt;"",IF(XPlan_rawFinal[[#This Row],[Eksaminator_samlet]]&lt;&gt;"",XPlan_rawFinal[[#This Row],[Eksaminator_samlet]],""),"")</f>
        <v>Alin Marian Drimus, Kasun Jayalath</v>
      </c>
      <c r="J39" t="str">
        <f>IF(XPlan[[#This Row],[EKA]]&lt;&gt;"",IF(OR(XPlan_rawFinal[[#This Row],[Censur]]="(tom)",XPlan_rawFinal[[#This Row],[Censur]]=""),"",XPlan_rawFinal[[#This Row],[Censur]]),"")</f>
        <v>Second examiner: Internal</v>
      </c>
      <c r="K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39" t="s">
        <v>90</v>
      </c>
      <c r="M39" t="str">
        <f>IF(XPlan[[#This Row],[EKA]]&lt;&gt;"",IF(XPlan_rawFinal[[#This Row],[BEMÆRK]]&lt;&gt;"(tom)",XPlan_rawFinal[[#This Row],[BEMÆRK]],""),"")</f>
        <v/>
      </c>
      <c r="N3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Sdb.,MSc in Mechatronic Engineering - Sdb.,,Exchange students,All exams</v>
      </c>
      <c r="Q39" t="s">
        <v>107</v>
      </c>
      <c r="R39" t="s">
        <v>400</v>
      </c>
      <c r="S39" t="s">
        <v>401</v>
      </c>
      <c r="T39" t="s">
        <v>402</v>
      </c>
      <c r="U39" t="s">
        <v>291</v>
      </c>
      <c r="V39" t="s">
        <v>95</v>
      </c>
      <c r="W39" s="4">
        <v>46174</v>
      </c>
      <c r="Y39" t="s">
        <v>519</v>
      </c>
      <c r="Z39" t="s">
        <v>106</v>
      </c>
      <c r="AA39" t="s">
        <v>98</v>
      </c>
      <c r="AB39" s="4">
        <v>46244</v>
      </c>
      <c r="AE39" t="s">
        <v>99</v>
      </c>
      <c r="AF39" t="s">
        <v>95</v>
      </c>
      <c r="AG39" t="s">
        <v>100</v>
      </c>
      <c r="AH39" t="s">
        <v>100</v>
      </c>
      <c r="AI39" t="s">
        <v>100</v>
      </c>
      <c r="AJ39" t="s">
        <v>100</v>
      </c>
      <c r="AK39" t="s">
        <v>100</v>
      </c>
      <c r="AL39" t="s">
        <v>100</v>
      </c>
      <c r="AM39" t="s">
        <v>100</v>
      </c>
      <c r="AN39" t="s">
        <v>100</v>
      </c>
      <c r="AO39" t="s">
        <v>100</v>
      </c>
      <c r="AP39" t="s">
        <v>100</v>
      </c>
      <c r="AQ39" t="s">
        <v>100</v>
      </c>
      <c r="AR39" t="s">
        <v>100</v>
      </c>
      <c r="AS39" t="s">
        <v>30</v>
      </c>
      <c r="AT39" t="s">
        <v>31</v>
      </c>
      <c r="AU39" t="s">
        <v>100</v>
      </c>
      <c r="AV39" t="s">
        <v>33</v>
      </c>
      <c r="AY39" t="s">
        <v>146</v>
      </c>
      <c r="AZ39" t="s">
        <v>147</v>
      </c>
      <c r="BA39" t="s">
        <v>148</v>
      </c>
      <c r="BB39" t="s">
        <v>149</v>
      </c>
      <c r="BC39" t="s">
        <v>159</v>
      </c>
      <c r="BD39" s="4">
        <v>46174</v>
      </c>
      <c r="BE39" s="4"/>
      <c r="BF39" t="s">
        <v>145</v>
      </c>
      <c r="BG39" t="s">
        <v>106</v>
      </c>
      <c r="BH39" t="s">
        <v>112</v>
      </c>
      <c r="BI39" s="4" t="s">
        <v>95</v>
      </c>
      <c r="BJ39" s="4"/>
      <c r="BL39" t="s">
        <v>99</v>
      </c>
      <c r="BM39" t="s">
        <v>95</v>
      </c>
      <c r="BN39" t="s">
        <v>100</v>
      </c>
      <c r="BO39" t="s">
        <v>100</v>
      </c>
      <c r="BP39" t="s">
        <v>100</v>
      </c>
      <c r="BQ39" t="s">
        <v>21</v>
      </c>
      <c r="BR39" t="s">
        <v>100</v>
      </c>
      <c r="BS39" t="s">
        <v>100</v>
      </c>
      <c r="BT39" t="s">
        <v>24</v>
      </c>
      <c r="BU39" t="s">
        <v>25</v>
      </c>
      <c r="BV39" t="s">
        <v>100</v>
      </c>
      <c r="BW39" t="s">
        <v>100</v>
      </c>
      <c r="BX39" t="s">
        <v>100</v>
      </c>
      <c r="BY39" t="s">
        <v>100</v>
      </c>
      <c r="BZ39" t="s">
        <v>100</v>
      </c>
      <c r="CA39" t="s">
        <v>100</v>
      </c>
      <c r="CB39" t="s">
        <v>100</v>
      </c>
      <c r="CC39" t="s">
        <v>100</v>
      </c>
      <c r="CE39" t="s">
        <v>275</v>
      </c>
      <c r="CF39" t="s">
        <v>276</v>
      </c>
      <c r="CG39" t="s">
        <v>277</v>
      </c>
      <c r="CH39" t="s">
        <v>291</v>
      </c>
      <c r="CI39" t="s">
        <v>95</v>
      </c>
      <c r="CJ39" s="4">
        <v>46191</v>
      </c>
      <c r="CK39" s="4"/>
      <c r="CL39" t="s">
        <v>504</v>
      </c>
      <c r="CM39" t="s">
        <v>111</v>
      </c>
      <c r="CN39" t="s">
        <v>98</v>
      </c>
      <c r="CO39" s="4">
        <v>46260</v>
      </c>
      <c r="CP39" s="4"/>
      <c r="CR39" t="s">
        <v>99</v>
      </c>
      <c r="CS39" t="s">
        <v>95</v>
      </c>
      <c r="CT39" t="s">
        <v>100</v>
      </c>
      <c r="CU39" t="s">
        <v>100</v>
      </c>
      <c r="CV39" t="s">
        <v>100</v>
      </c>
      <c r="CW39" t="s">
        <v>100</v>
      </c>
      <c r="CX39" t="s">
        <v>100</v>
      </c>
      <c r="CY39" t="s">
        <v>100</v>
      </c>
      <c r="CZ39" t="s">
        <v>100</v>
      </c>
      <c r="DA39" t="s">
        <v>100</v>
      </c>
      <c r="DB39" t="s">
        <v>100</v>
      </c>
      <c r="DC39" t="s">
        <v>27</v>
      </c>
      <c r="DD39" t="s">
        <v>100</v>
      </c>
      <c r="DE39" t="s">
        <v>100</v>
      </c>
      <c r="DF39" t="s">
        <v>100</v>
      </c>
      <c r="DG39" t="s">
        <v>100</v>
      </c>
      <c r="DH39" t="s">
        <v>100</v>
      </c>
      <c r="DI39" t="s">
        <v>100</v>
      </c>
      <c r="DK39" t="str">
        <f>IF(AND(XPlan_raw[[#This Row],[BEng in Electronics]]&lt;&gt;"(tom)",XPlan_raw[[#This Row],[BEng in Electronics]]&lt;&gt;""),CT$11,"")</f>
        <v/>
      </c>
      <c r="DL39" t="str">
        <f>IF(AND(XPlan_raw[[#This Row],[BEng in Mechanical Engineering]]&lt;&gt;"(tom)",XPlan_raw[[#This Row],[BEng in Mechanical Engineering]]&lt;&gt;""),CU$11,"")</f>
        <v/>
      </c>
      <c r="DM39" t="str">
        <f>IF(AND(XPlan_raw[[#This Row],[BEng in Mechatronics]]&lt;&gt;"(tom)",XPlan_raw[[#This Row],[BEng in Mechatronics]]&lt;&gt;""),CV$11,"")</f>
        <v/>
      </c>
      <c r="DN39" t="str">
        <f>IF(AND(XPlan_raw[[#This Row],[BSc in Electronics]]&lt;&gt;"(tom)",XPlan_raw[[#This Row],[BSc in Electronics]]&lt;&gt;""),CW$11,"")</f>
        <v/>
      </c>
      <c r="DO39" t="str">
        <f>IF(AND(XPlan_raw[[#This Row],[BSc in I&amp;B]]&lt;&gt;"(tom)",XPlan_raw[[#This Row],[BSc in I&amp;B]]&lt;&gt;""),CX$11,"")</f>
        <v/>
      </c>
      <c r="DP39" t="str">
        <f>IF(AND(XPlan_raw[[#This Row],[BSc in Software]]&lt;&gt;"(tom)",XPlan_raw[[#This Row],[BSc in Software]]&lt;&gt;""),CY$11,"")</f>
        <v/>
      </c>
      <c r="DQ39" t="str">
        <f>IF(AND(XPlan_raw[[#This Row],[BSc in Mechanical Engineering]]&lt;&gt;"(tom)",XPlan_raw[[#This Row],[BSc in Mechanical Engineering]]&lt;&gt;""),CZ$11,"")</f>
        <v/>
      </c>
      <c r="DR39" t="str">
        <f>IF(AND(XPlan_raw[[#This Row],[BSc in Mechatronic Engineering]]&lt;&gt;"(tom)",XPlan_raw[[#This Row],[BSc in Mechatronic Engineering]]&lt;&gt;""),DA$11,"")</f>
        <v/>
      </c>
      <c r="DS39" t="str">
        <f>IF(AND(XPlan_raw[[#This Row],[MSc in Electronics]]&lt;&gt;"(tom)",XPlan_raw[[#This Row],[MSc in Electronics]]&lt;&gt;""),DB$11,"")</f>
        <v/>
      </c>
      <c r="DT39" t="str">
        <f>IF(AND(XPlan_raw[[#This Row],[MSc in I&amp;B]]&lt;&gt;"(tom)",XPlan_raw[[#This Row],[MSc in I&amp;B]]&lt;&gt;""),DC$11,"")</f>
        <v>MSc in Enginreering, Innovation and Business - Sdb.</v>
      </c>
      <c r="DU39" t="str">
        <f>IF(AND(XPlan_raw[[#This Row],[MSc in Pysics and Technology]]&lt;&gt;"(tom)",XPlan_raw[[#This Row],[MSc in Pysics and Technology]]&lt;&gt;""),DD$11,"")</f>
        <v/>
      </c>
      <c r="DV39" t="str">
        <f>IF(AND(XPlan_raw[[#This Row],[MSc in Software]]&lt;&gt;"(tom)",XPlan_raw[[#This Row],[MSc in Software]]&lt;&gt;""),DE$11,"")</f>
        <v/>
      </c>
      <c r="DW39" t="str">
        <f>IF(AND(XPlan_raw[[#This Row],[MSc in Mechanical Engineering]]&lt;&gt;"(tom)",XPlan_raw[[#This Row],[MSc in Mechanical Engineering]]&lt;&gt;""),DF$11,"")</f>
        <v/>
      </c>
      <c r="DX39" t="str">
        <f>IF(AND(XPlan_raw[[#This Row],[MSc in Mechatronic Engineering]]&lt;&gt;"(tom)",XPlan_raw[[#This Row],[MSc in Mechatronic Engineering]]&lt;&gt;""),DG$11,"")</f>
        <v/>
      </c>
      <c r="DY39" t="str">
        <f>IF(AND(XPlan_raw[[#This Row],[MSc in Supply Chain Digitalisation ]]&lt;&gt;"(tom)",XPlan_raw[[#This Row],[MSc in Supply Chain Digitalisation ]]&lt;&gt;""),DH$11,"")</f>
        <v/>
      </c>
      <c r="DZ39" t="str">
        <f>IF(AND(XPlan_raw[[#This Row],[Enkeltfag/Exchange]]&lt;&gt;"(tom)",XPlan_raw[[#This Row],[Enkeltfag/Exchange]]&lt;&gt;""),DI$11,"")</f>
        <v/>
      </c>
    </row>
    <row r="40" spans="2:130" x14ac:dyDescent="0.25">
      <c r="B40" t="str">
        <f>IF(Q40="ja",XPlan_rawFinal[[#This Row],[EKA_kode]],"")</f>
        <v>T300011402</v>
      </c>
      <c r="C40" t="str">
        <f>IF(XPlan[[#This Row],[EKA]]&lt;&gt;"",XPlan_rawFinal[[#This Row],[eka_langtnavn]],"")</f>
        <v>Bachelor Project</v>
      </c>
      <c r="D40" t="str">
        <f>IF(XPlan[[#This Row],[EKA]]&lt;&gt;"",IF(XPlan_rawFinal[[#This Row],[Interne-kode]]&lt;&gt;"(tom)",XPlan_rawFinal[[#This Row],[Interne-kode]],""),"")</f>
        <v>BPRO6IB</v>
      </c>
      <c r="E4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40" t="str">
        <f>IF(XPlan[[#This Row],[EKA]]&lt;&gt;"",IF(XPlan_rawFinal[[#This Row],[Campus]]&lt;&gt;"(tom)",XPlan_rawFinal[[#This Row],[Campus]],""),"")</f>
        <v>Sønderborg</v>
      </c>
      <c r="H40" t="str">
        <f>IF(XPlan[[#This Row],[EKA]]&lt;&gt;"",IF(OR(XPlan_rawFinal[[#This Row],[Prøveform]]="(tom)",XPlan_rawFinal[[#This Row],[Prøveform]]=""),"",XPlan_rawFinal[[#This Row],[Prøveform]]),"")</f>
        <v>Hand-In</v>
      </c>
      <c r="I40" t="str">
        <f>IF(XPlan[[#This Row],[EKA]]&lt;&gt;"",IF(XPlan_rawFinal[[#This Row],[Eksaminator_samlet]]&lt;&gt;"",XPlan_rawFinal[[#This Row],[Eksaminator_samlet]],""),"")</f>
        <v/>
      </c>
      <c r="J40" t="str">
        <f>IF(XPlan[[#This Row],[EKA]]&lt;&gt;"",IF(OR(XPlan_rawFinal[[#This Row],[Censur]]="(tom)",XPlan_rawFinal[[#This Row],[Censur]]=""),"",XPlan_rawFinal[[#This Row],[Censur]]),"")</f>
        <v>Second examiner: External</v>
      </c>
      <c r="K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40" t="s">
        <v>90</v>
      </c>
      <c r="M40" t="str">
        <f>IF(XPlan[[#This Row],[EKA]]&lt;&gt;"",IF(XPlan_rawFinal[[#This Row],[BEMÆRK]]&lt;&gt;"(tom)",XPlan_rawFinal[[#This Row],[BEMÆRK]],""),"")</f>
        <v/>
      </c>
      <c r="N4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40" t="s">
        <v>107</v>
      </c>
      <c r="R40" t="s">
        <v>246</v>
      </c>
      <c r="S40" t="s">
        <v>147</v>
      </c>
      <c r="T40" t="s">
        <v>247</v>
      </c>
      <c r="U40" t="s">
        <v>149</v>
      </c>
      <c r="V40" t="s">
        <v>95</v>
      </c>
      <c r="W40" s="4">
        <v>46174</v>
      </c>
      <c r="Z40" t="s">
        <v>106</v>
      </c>
      <c r="AA40" t="s">
        <v>112</v>
      </c>
      <c r="AB40" s="4" t="s">
        <v>95</v>
      </c>
      <c r="AD40" t="s">
        <v>134</v>
      </c>
      <c r="AE40" t="s">
        <v>99</v>
      </c>
      <c r="AF40" t="s">
        <v>95</v>
      </c>
      <c r="AG40" t="s">
        <v>100</v>
      </c>
      <c r="AH40" t="s">
        <v>100</v>
      </c>
      <c r="AI40" t="s">
        <v>100</v>
      </c>
      <c r="AJ40" t="s">
        <v>100</v>
      </c>
      <c r="AK40" t="s">
        <v>22</v>
      </c>
      <c r="AL40" t="s">
        <v>100</v>
      </c>
      <c r="AM40" t="s">
        <v>100</v>
      </c>
      <c r="AN40" t="s">
        <v>100</v>
      </c>
      <c r="AO40" t="s">
        <v>100</v>
      </c>
      <c r="AP40" t="s">
        <v>100</v>
      </c>
      <c r="AQ40" t="s">
        <v>100</v>
      </c>
      <c r="AR40" t="s">
        <v>100</v>
      </c>
      <c r="AS40" t="s">
        <v>100</v>
      </c>
      <c r="AT40" t="s">
        <v>100</v>
      </c>
      <c r="AU40" t="s">
        <v>100</v>
      </c>
      <c r="AV40" t="s">
        <v>100</v>
      </c>
      <c r="AY40" t="s">
        <v>451</v>
      </c>
      <c r="AZ40" t="s">
        <v>452</v>
      </c>
      <c r="BA40" t="s">
        <v>453</v>
      </c>
      <c r="BB40" t="s">
        <v>95</v>
      </c>
      <c r="BC40" t="s">
        <v>95</v>
      </c>
      <c r="BD40" s="4">
        <v>46174</v>
      </c>
      <c r="BE40" s="4"/>
      <c r="BF40" t="s">
        <v>162</v>
      </c>
      <c r="BG40" t="s">
        <v>106</v>
      </c>
      <c r="BH40" t="s">
        <v>112</v>
      </c>
      <c r="BI40" s="4" t="s">
        <v>95</v>
      </c>
      <c r="BJ40" s="4"/>
      <c r="BK40" t="s">
        <v>134</v>
      </c>
      <c r="BL40" t="s">
        <v>99</v>
      </c>
      <c r="BM40" t="s">
        <v>95</v>
      </c>
      <c r="BN40" t="s">
        <v>100</v>
      </c>
      <c r="BO40" t="s">
        <v>100</v>
      </c>
      <c r="BP40" t="s">
        <v>100</v>
      </c>
      <c r="BQ40" t="s">
        <v>100</v>
      </c>
      <c r="BR40" t="s">
        <v>100</v>
      </c>
      <c r="BS40" t="s">
        <v>100</v>
      </c>
      <c r="BT40" t="s">
        <v>100</v>
      </c>
      <c r="BU40" t="s">
        <v>100</v>
      </c>
      <c r="BV40" t="s">
        <v>100</v>
      </c>
      <c r="BW40" t="s">
        <v>100</v>
      </c>
      <c r="BX40" t="s">
        <v>100</v>
      </c>
      <c r="BY40" t="s">
        <v>100</v>
      </c>
      <c r="BZ40" t="s">
        <v>100</v>
      </c>
      <c r="CA40" t="s">
        <v>100</v>
      </c>
      <c r="CB40" t="s">
        <v>100</v>
      </c>
      <c r="CC40" t="s">
        <v>100</v>
      </c>
      <c r="CE40" t="s">
        <v>137</v>
      </c>
      <c r="CF40" t="s">
        <v>278</v>
      </c>
      <c r="CG40" t="s">
        <v>138</v>
      </c>
      <c r="CH40" t="s">
        <v>94</v>
      </c>
      <c r="CI40" t="s">
        <v>95</v>
      </c>
      <c r="CJ40" s="4">
        <v>46155</v>
      </c>
      <c r="CK40" s="4"/>
      <c r="CL40" t="s">
        <v>535</v>
      </c>
      <c r="CM40" t="s">
        <v>97</v>
      </c>
      <c r="CO40" s="4" t="s">
        <v>95</v>
      </c>
      <c r="CP40" s="4"/>
      <c r="CR40" t="s">
        <v>99</v>
      </c>
      <c r="CS40" t="s">
        <v>95</v>
      </c>
      <c r="CT40" t="s">
        <v>100</v>
      </c>
      <c r="CU40" t="s">
        <v>19</v>
      </c>
      <c r="CV40" t="s">
        <v>100</v>
      </c>
      <c r="CW40" t="s">
        <v>100</v>
      </c>
      <c r="CX40" t="s">
        <v>100</v>
      </c>
      <c r="CY40" t="s">
        <v>100</v>
      </c>
      <c r="CZ40" t="s">
        <v>24</v>
      </c>
      <c r="DA40" t="s">
        <v>100</v>
      </c>
      <c r="DB40" t="s">
        <v>100</v>
      </c>
      <c r="DC40" t="s">
        <v>100</v>
      </c>
      <c r="DD40" t="s">
        <v>100</v>
      </c>
      <c r="DE40" t="s">
        <v>100</v>
      </c>
      <c r="DF40" t="s">
        <v>100</v>
      </c>
      <c r="DG40" t="s">
        <v>100</v>
      </c>
      <c r="DH40" t="s">
        <v>100</v>
      </c>
      <c r="DI40" t="s">
        <v>100</v>
      </c>
      <c r="DK40" t="str">
        <f>IF(AND(XPlan_raw[[#This Row],[BEng in Electronics]]&lt;&gt;"(tom)",XPlan_raw[[#This Row],[BEng in Electronics]]&lt;&gt;""),CT$11,"")</f>
        <v/>
      </c>
      <c r="DL40" t="str">
        <f>IF(AND(XPlan_raw[[#This Row],[BEng in Mechanical Engineering]]&lt;&gt;"(tom)",XPlan_raw[[#This Row],[BEng in Mechanical Engineering]]&lt;&gt;""),CU$11,"")</f>
        <v>BEng in Mechanical Engineering - Sdb.</v>
      </c>
      <c r="DM40" t="str">
        <f>IF(AND(XPlan_raw[[#This Row],[BEng in Mechatronics]]&lt;&gt;"(tom)",XPlan_raw[[#This Row],[BEng in Mechatronics]]&lt;&gt;""),CV$11,"")</f>
        <v/>
      </c>
      <c r="DN40" t="str">
        <f>IF(AND(XPlan_raw[[#This Row],[BSc in Electronics]]&lt;&gt;"(tom)",XPlan_raw[[#This Row],[BSc in Electronics]]&lt;&gt;""),CW$11,"")</f>
        <v/>
      </c>
      <c r="DO40" t="str">
        <f>IF(AND(XPlan_raw[[#This Row],[BSc in I&amp;B]]&lt;&gt;"(tom)",XPlan_raw[[#This Row],[BSc in I&amp;B]]&lt;&gt;""),CX$11,"")</f>
        <v/>
      </c>
      <c r="DP40" t="str">
        <f>IF(AND(XPlan_raw[[#This Row],[BSc in Software]]&lt;&gt;"(tom)",XPlan_raw[[#This Row],[BSc in Software]]&lt;&gt;""),CY$11,"")</f>
        <v/>
      </c>
      <c r="DQ40" t="str">
        <f>IF(AND(XPlan_raw[[#This Row],[BSc in Mechanical Engineering]]&lt;&gt;"(tom)",XPlan_raw[[#This Row],[BSc in Mechanical Engineering]]&lt;&gt;""),CZ$11,"")</f>
        <v>BSc in Mechanical Engineering - Sdb.</v>
      </c>
      <c r="DR40" t="str">
        <f>IF(AND(XPlan_raw[[#This Row],[BSc in Mechatronic Engineering]]&lt;&gt;"(tom)",XPlan_raw[[#This Row],[BSc in Mechatronic Engineering]]&lt;&gt;""),DA$11,"")</f>
        <v/>
      </c>
      <c r="DS40" t="str">
        <f>IF(AND(XPlan_raw[[#This Row],[MSc in Electronics]]&lt;&gt;"(tom)",XPlan_raw[[#This Row],[MSc in Electronics]]&lt;&gt;""),DB$11,"")</f>
        <v/>
      </c>
      <c r="DT40" t="str">
        <f>IF(AND(XPlan_raw[[#This Row],[MSc in I&amp;B]]&lt;&gt;"(tom)",XPlan_raw[[#This Row],[MSc in I&amp;B]]&lt;&gt;""),DC$11,"")</f>
        <v/>
      </c>
      <c r="DU40" t="str">
        <f>IF(AND(XPlan_raw[[#This Row],[MSc in Pysics and Technology]]&lt;&gt;"(tom)",XPlan_raw[[#This Row],[MSc in Pysics and Technology]]&lt;&gt;""),DD$11,"")</f>
        <v/>
      </c>
      <c r="DV40" t="str">
        <f>IF(AND(XPlan_raw[[#This Row],[MSc in Software]]&lt;&gt;"(tom)",XPlan_raw[[#This Row],[MSc in Software]]&lt;&gt;""),DE$11,"")</f>
        <v/>
      </c>
      <c r="DW40" t="str">
        <f>IF(AND(XPlan_raw[[#This Row],[MSc in Mechanical Engineering]]&lt;&gt;"(tom)",XPlan_raw[[#This Row],[MSc in Mechanical Engineering]]&lt;&gt;""),DF$11,"")</f>
        <v/>
      </c>
      <c r="DX40" t="str">
        <f>IF(AND(XPlan_raw[[#This Row],[MSc in Mechatronic Engineering]]&lt;&gt;"(tom)",XPlan_raw[[#This Row],[MSc in Mechatronic Engineering]]&lt;&gt;""),DG$11,"")</f>
        <v/>
      </c>
      <c r="DY40" t="str">
        <f>IF(AND(XPlan_raw[[#This Row],[MSc in Supply Chain Digitalisation ]]&lt;&gt;"(tom)",XPlan_raw[[#This Row],[MSc in Supply Chain Digitalisation ]]&lt;&gt;""),DH$11,"")</f>
        <v/>
      </c>
      <c r="DZ40" t="str">
        <f>IF(AND(XPlan_raw[[#This Row],[Enkeltfag/Exchange]]&lt;&gt;"(tom)",XPlan_raw[[#This Row],[Enkeltfag/Exchange]]&lt;&gt;""),DI$11,"")</f>
        <v/>
      </c>
    </row>
    <row r="41" spans="2:130" x14ac:dyDescent="0.25">
      <c r="B41" t="str">
        <f>IF(Q41="ja",XPlan_rawFinal[[#This Row],[EKA_kode]],"")</f>
        <v>T340039402</v>
      </c>
      <c r="C41" t="str">
        <f>IF(XPlan[[#This Row],[EKA]]&lt;&gt;"",XPlan_rawFinal[[#This Row],[eka_langtnavn]],"")</f>
        <v>Bachelor Project</v>
      </c>
      <c r="D41" t="str">
        <f>IF(XPlan[[#This Row],[EKA]]&lt;&gt;"",IF(XPlan_rawFinal[[#This Row],[Interne-kode]]&lt;&gt;"(tom)",XPlan_rawFinal[[#This Row],[Interne-kode]],""),"")</f>
        <v>MC-BPRO</v>
      </c>
      <c r="E4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6,7</v>
      </c>
      <c r="F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41" t="str">
        <f>IF(XPlan[[#This Row],[EKA]]&lt;&gt;"",IF(XPlan_rawFinal[[#This Row],[Campus]]&lt;&gt;"(tom)",XPlan_rawFinal[[#This Row],[Campus]],""),"")</f>
        <v>Sønderborg</v>
      </c>
      <c r="H41" t="str">
        <f>IF(XPlan[[#This Row],[EKA]]&lt;&gt;"",IF(OR(XPlan_rawFinal[[#This Row],[Prøveform]]="(tom)",XPlan_rawFinal[[#This Row],[Prøveform]]=""),"",XPlan_rawFinal[[#This Row],[Prøveform]]),"")</f>
        <v>Hand-In</v>
      </c>
      <c r="I41" t="str">
        <f>IF(XPlan[[#This Row],[EKA]]&lt;&gt;"",IF(XPlan_rawFinal[[#This Row],[Eksaminator_samlet]]&lt;&gt;"",XPlan_rawFinal[[#This Row],[Eksaminator_samlet]],""),"")</f>
        <v>Vejleder/Supervisor</v>
      </c>
      <c r="J41" t="str">
        <f>IF(XPlan[[#This Row],[EKA]]&lt;&gt;"",IF(OR(XPlan_rawFinal[[#This Row],[Censur]]="(tom)",XPlan_rawFinal[[#This Row],[Censur]]=""),"",XPlan_rawFinal[[#This Row],[Censur]]),"")</f>
        <v>Second examiner: External</v>
      </c>
      <c r="K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41" t="s">
        <v>90</v>
      </c>
      <c r="M41" t="str">
        <f>IF(XPlan[[#This Row],[EKA]]&lt;&gt;"",IF(XPlan_rawFinal[[#This Row],[BEMÆRK]]&lt;&gt;"(tom)",XPlan_rawFinal[[#This Row],[BEMÆRK]],""),"")</f>
        <v/>
      </c>
      <c r="N4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Sdb.,BSc in Enginreering, Innovation and Business - Sdb.,,BSc in Mechanical Engineering - Sdb.,BSc in Mechatronic Engineering - Sdb.,,,,,,,,,All exams</v>
      </c>
      <c r="Q41" t="s">
        <v>107</v>
      </c>
      <c r="R41" t="s">
        <v>146</v>
      </c>
      <c r="S41" t="s">
        <v>147</v>
      </c>
      <c r="T41" t="s">
        <v>148</v>
      </c>
      <c r="U41" t="s">
        <v>149</v>
      </c>
      <c r="V41" t="s">
        <v>159</v>
      </c>
      <c r="W41" s="4">
        <v>46174</v>
      </c>
      <c r="Y41" t="s">
        <v>145</v>
      </c>
      <c r="Z41" t="s">
        <v>106</v>
      </c>
      <c r="AA41" t="s">
        <v>112</v>
      </c>
      <c r="AB41" s="4" t="s">
        <v>95</v>
      </c>
      <c r="AD41" t="s">
        <v>134</v>
      </c>
      <c r="AE41" t="s">
        <v>99</v>
      </c>
      <c r="AF41" t="s">
        <v>95</v>
      </c>
      <c r="AG41" t="s">
        <v>100</v>
      </c>
      <c r="AH41" t="s">
        <v>100</v>
      </c>
      <c r="AI41" t="s">
        <v>100</v>
      </c>
      <c r="AJ41" t="s">
        <v>21</v>
      </c>
      <c r="AK41" t="s">
        <v>22</v>
      </c>
      <c r="AL41" t="s">
        <v>100</v>
      </c>
      <c r="AM41" t="s">
        <v>24</v>
      </c>
      <c r="AN41" t="s">
        <v>25</v>
      </c>
      <c r="AO41" t="s">
        <v>100</v>
      </c>
      <c r="AP41" t="s">
        <v>100</v>
      </c>
      <c r="AQ41" t="s">
        <v>100</v>
      </c>
      <c r="AR41" t="s">
        <v>100</v>
      </c>
      <c r="AS41" t="s">
        <v>100</v>
      </c>
      <c r="AT41" t="s">
        <v>100</v>
      </c>
      <c r="AU41" t="s">
        <v>100</v>
      </c>
      <c r="AV41" t="s">
        <v>100</v>
      </c>
      <c r="AY41" t="s">
        <v>253</v>
      </c>
      <c r="AZ41" t="s">
        <v>254</v>
      </c>
      <c r="BA41" t="s">
        <v>255</v>
      </c>
      <c r="BB41" t="s">
        <v>95</v>
      </c>
      <c r="BC41" t="s">
        <v>95</v>
      </c>
      <c r="BD41" s="4">
        <v>46174</v>
      </c>
      <c r="BE41" s="4"/>
      <c r="BF41" t="s">
        <v>503</v>
      </c>
      <c r="BG41" t="s">
        <v>106</v>
      </c>
      <c r="BH41" t="s">
        <v>112</v>
      </c>
      <c r="BI41" s="4">
        <v>46244</v>
      </c>
      <c r="BJ41" s="4"/>
      <c r="BK41" t="s">
        <v>134</v>
      </c>
      <c r="BL41" t="s">
        <v>99</v>
      </c>
      <c r="BM41" t="s">
        <v>95</v>
      </c>
      <c r="BN41" t="s">
        <v>100</v>
      </c>
      <c r="BO41" t="s">
        <v>100</v>
      </c>
      <c r="BP41" t="s">
        <v>100</v>
      </c>
      <c r="BQ41" t="s">
        <v>100</v>
      </c>
      <c r="BR41" t="s">
        <v>22</v>
      </c>
      <c r="BS41" t="s">
        <v>100</v>
      </c>
      <c r="BT41" t="s">
        <v>100</v>
      </c>
      <c r="BU41" t="s">
        <v>100</v>
      </c>
      <c r="BV41" t="s">
        <v>100</v>
      </c>
      <c r="BW41" t="s">
        <v>100</v>
      </c>
      <c r="BX41" t="s">
        <v>100</v>
      </c>
      <c r="BY41" t="s">
        <v>100</v>
      </c>
      <c r="BZ41" t="s">
        <v>100</v>
      </c>
      <c r="CA41" t="s">
        <v>100</v>
      </c>
      <c r="CB41" t="s">
        <v>100</v>
      </c>
      <c r="CC41" t="s">
        <v>100</v>
      </c>
      <c r="CE41" t="s">
        <v>279</v>
      </c>
      <c r="CF41" t="s">
        <v>280</v>
      </c>
      <c r="CG41" t="s">
        <v>281</v>
      </c>
      <c r="CH41" t="s">
        <v>167</v>
      </c>
      <c r="CI41" t="s">
        <v>149</v>
      </c>
      <c r="CJ41" s="4">
        <v>46182</v>
      </c>
      <c r="CK41" s="4"/>
      <c r="CL41" t="s">
        <v>141</v>
      </c>
      <c r="CM41" t="s">
        <v>97</v>
      </c>
      <c r="CN41" t="s">
        <v>112</v>
      </c>
      <c r="CO41" s="4">
        <v>46251</v>
      </c>
      <c r="CP41" s="4"/>
      <c r="CR41" t="s">
        <v>99</v>
      </c>
      <c r="CS41" t="s">
        <v>95</v>
      </c>
      <c r="CT41" t="s">
        <v>100</v>
      </c>
      <c r="CU41" t="s">
        <v>19</v>
      </c>
      <c r="CV41" t="s">
        <v>20</v>
      </c>
      <c r="CW41" t="s">
        <v>100</v>
      </c>
      <c r="CX41" t="s">
        <v>100</v>
      </c>
      <c r="CY41" t="s">
        <v>100</v>
      </c>
      <c r="CZ41" t="s">
        <v>24</v>
      </c>
      <c r="DA41" t="s">
        <v>25</v>
      </c>
      <c r="DB41" t="s">
        <v>100</v>
      </c>
      <c r="DC41" t="s">
        <v>100</v>
      </c>
      <c r="DD41" t="s">
        <v>100</v>
      </c>
      <c r="DE41" t="s">
        <v>100</v>
      </c>
      <c r="DF41" t="s">
        <v>100</v>
      </c>
      <c r="DG41" t="s">
        <v>100</v>
      </c>
      <c r="DH41" t="s">
        <v>100</v>
      </c>
      <c r="DI41" t="s">
        <v>33</v>
      </c>
      <c r="DK41" t="str">
        <f>IF(AND(XPlan_raw[[#This Row],[BEng in Electronics]]&lt;&gt;"(tom)",XPlan_raw[[#This Row],[BEng in Electronics]]&lt;&gt;""),CT$11,"")</f>
        <v/>
      </c>
      <c r="DL41" t="str">
        <f>IF(AND(XPlan_raw[[#This Row],[BEng in Mechanical Engineering]]&lt;&gt;"(tom)",XPlan_raw[[#This Row],[BEng in Mechanical Engineering]]&lt;&gt;""),CU$11,"")</f>
        <v>BEng in Mechanical Engineering - Sdb.</v>
      </c>
      <c r="DM41" t="str">
        <f>IF(AND(XPlan_raw[[#This Row],[BEng in Mechatronics]]&lt;&gt;"(tom)",XPlan_raw[[#This Row],[BEng in Mechatronics]]&lt;&gt;""),CV$11,"")</f>
        <v>BEng in Mechatronics - Sdb.</v>
      </c>
      <c r="DN41" t="str">
        <f>IF(AND(XPlan_raw[[#This Row],[BSc in Electronics]]&lt;&gt;"(tom)",XPlan_raw[[#This Row],[BSc in Electronics]]&lt;&gt;""),CW$11,"")</f>
        <v/>
      </c>
      <c r="DO41" t="str">
        <f>IF(AND(XPlan_raw[[#This Row],[BSc in I&amp;B]]&lt;&gt;"(tom)",XPlan_raw[[#This Row],[BSc in I&amp;B]]&lt;&gt;""),CX$11,"")</f>
        <v/>
      </c>
      <c r="DP41" t="str">
        <f>IF(AND(XPlan_raw[[#This Row],[BSc in Software]]&lt;&gt;"(tom)",XPlan_raw[[#This Row],[BSc in Software]]&lt;&gt;""),CY$11,"")</f>
        <v/>
      </c>
      <c r="DQ41" t="str">
        <f>IF(AND(XPlan_raw[[#This Row],[BSc in Mechanical Engineering]]&lt;&gt;"(tom)",XPlan_raw[[#This Row],[BSc in Mechanical Engineering]]&lt;&gt;""),CZ$11,"")</f>
        <v>BSc in Mechanical Engineering - Sdb.</v>
      </c>
      <c r="DR41" t="str">
        <f>IF(AND(XPlan_raw[[#This Row],[BSc in Mechatronic Engineering]]&lt;&gt;"(tom)",XPlan_raw[[#This Row],[BSc in Mechatronic Engineering]]&lt;&gt;""),DA$11,"")</f>
        <v>BSc in Mechatronic Engineering - Sdb.</v>
      </c>
      <c r="DS41" t="str">
        <f>IF(AND(XPlan_raw[[#This Row],[MSc in Electronics]]&lt;&gt;"(tom)",XPlan_raw[[#This Row],[MSc in Electronics]]&lt;&gt;""),DB$11,"")</f>
        <v/>
      </c>
      <c r="DT41" t="str">
        <f>IF(AND(XPlan_raw[[#This Row],[MSc in I&amp;B]]&lt;&gt;"(tom)",XPlan_raw[[#This Row],[MSc in I&amp;B]]&lt;&gt;""),DC$11,"")</f>
        <v/>
      </c>
      <c r="DU41" t="str">
        <f>IF(AND(XPlan_raw[[#This Row],[MSc in Pysics and Technology]]&lt;&gt;"(tom)",XPlan_raw[[#This Row],[MSc in Pysics and Technology]]&lt;&gt;""),DD$11,"")</f>
        <v/>
      </c>
      <c r="DV41" t="str">
        <f>IF(AND(XPlan_raw[[#This Row],[MSc in Software]]&lt;&gt;"(tom)",XPlan_raw[[#This Row],[MSc in Software]]&lt;&gt;""),DE$11,"")</f>
        <v/>
      </c>
      <c r="DW41" t="str">
        <f>IF(AND(XPlan_raw[[#This Row],[MSc in Mechanical Engineering]]&lt;&gt;"(tom)",XPlan_raw[[#This Row],[MSc in Mechanical Engineering]]&lt;&gt;""),DF$11,"")</f>
        <v/>
      </c>
      <c r="DX41" t="str">
        <f>IF(AND(XPlan_raw[[#This Row],[MSc in Mechatronic Engineering]]&lt;&gt;"(tom)",XPlan_raw[[#This Row],[MSc in Mechatronic Engineering]]&lt;&gt;""),DG$11,"")</f>
        <v/>
      </c>
      <c r="DY41" t="str">
        <f>IF(AND(XPlan_raw[[#This Row],[MSc in Supply Chain Digitalisation ]]&lt;&gt;"(tom)",XPlan_raw[[#This Row],[MSc in Supply Chain Digitalisation ]]&lt;&gt;""),DH$11,"")</f>
        <v/>
      </c>
      <c r="DZ41" t="str">
        <f>IF(AND(XPlan_raw[[#This Row],[Enkeltfag/Exchange]]&lt;&gt;"(tom)",XPlan_raw[[#This Row],[Enkeltfag/Exchange]]&lt;&gt;""),DI$11,"")</f>
        <v>Exchange students</v>
      </c>
    </row>
    <row r="42" spans="2:130" x14ac:dyDescent="0.25">
      <c r="B42" t="str">
        <f>IF(Q42="ja",XPlan_rawFinal[[#This Row],[EKA_kode]],"")</f>
        <v>T510012402</v>
      </c>
      <c r="C42" t="str">
        <f>IF(XPlan[[#This Row],[EKA]]&lt;&gt;"",XPlan_rawFinal[[#This Row],[eka_langtnavn]],"")</f>
        <v>Bachelorprojekt</v>
      </c>
      <c r="D42" t="str">
        <f>IF(XPlan[[#This Row],[EKA]]&lt;&gt;"",IF(XPlan_rawFinal[[#This Row],[Interne-kode]]&lt;&gt;"(tom)",XPlan_rawFinal[[#This Row],[Interne-kode]],""),"")</f>
        <v>SB6-BP</v>
      </c>
      <c r="E4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42" t="str">
        <f>IF(XPlan[[#This Row],[EKA]]&lt;&gt;"",IF(XPlan_rawFinal[[#This Row],[Campus]]&lt;&gt;"(tom)",XPlan_rawFinal[[#This Row],[Campus]],""),"")</f>
        <v>Sønderborg</v>
      </c>
      <c r="H42" t="str">
        <f>IF(XPlan[[#This Row],[EKA]]&lt;&gt;"",IF(OR(XPlan_rawFinal[[#This Row],[Prøveform]]="(tom)",XPlan_rawFinal[[#This Row],[Prøveform]]=""),"",XPlan_rawFinal[[#This Row],[Prøveform]]),"")</f>
        <v>Hand-In</v>
      </c>
      <c r="I42" t="str">
        <f>IF(XPlan[[#This Row],[EKA]]&lt;&gt;"",IF(XPlan_rawFinal[[#This Row],[Eksaminator_samlet]]&lt;&gt;"",XPlan_rawFinal[[#This Row],[Eksaminator_samlet]],""),"")</f>
        <v>Adam Alami</v>
      </c>
      <c r="J42" t="str">
        <f>IF(XPlan[[#This Row],[EKA]]&lt;&gt;"",IF(OR(XPlan_rawFinal[[#This Row],[Censur]]="(tom)",XPlan_rawFinal[[#This Row],[Censur]]=""),"",XPlan_rawFinal[[#This Row],[Censur]]),"")</f>
        <v>Second examiner: External</v>
      </c>
      <c r="K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42" t="s">
        <v>90</v>
      </c>
      <c r="M42" t="str">
        <f>IF(XPlan[[#This Row],[EKA]]&lt;&gt;"",IF(XPlan_rawFinal[[#This Row],[BEMÆRK]]&lt;&gt;"(tom)",XPlan_rawFinal[[#This Row],[BEMÆRK]],""),"")</f>
        <v/>
      </c>
      <c r="N4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42" t="s">
        <v>107</v>
      </c>
      <c r="R42" t="s">
        <v>451</v>
      </c>
      <c r="S42" t="s">
        <v>452</v>
      </c>
      <c r="T42" t="s">
        <v>453</v>
      </c>
      <c r="U42" t="s">
        <v>149</v>
      </c>
      <c r="V42" t="s">
        <v>95</v>
      </c>
      <c r="W42" s="4">
        <v>46174</v>
      </c>
      <c r="Y42" t="s">
        <v>162</v>
      </c>
      <c r="Z42" t="s">
        <v>106</v>
      </c>
      <c r="AA42" t="s">
        <v>112</v>
      </c>
      <c r="AB42" s="4" t="s">
        <v>95</v>
      </c>
      <c r="AD42" t="s">
        <v>134</v>
      </c>
      <c r="AE42" t="s">
        <v>99</v>
      </c>
      <c r="AF42" t="s">
        <v>95</v>
      </c>
      <c r="AG42" t="s">
        <v>100</v>
      </c>
      <c r="AH42" t="s">
        <v>100</v>
      </c>
      <c r="AI42" t="s">
        <v>100</v>
      </c>
      <c r="AJ42" t="s">
        <v>100</v>
      </c>
      <c r="AK42" t="s">
        <v>100</v>
      </c>
      <c r="AL42" t="s">
        <v>23</v>
      </c>
      <c r="AM42" t="s">
        <v>100</v>
      </c>
      <c r="AN42" t="s">
        <v>100</v>
      </c>
      <c r="AO42" t="s">
        <v>100</v>
      </c>
      <c r="AP42" t="s">
        <v>100</v>
      </c>
      <c r="AQ42" t="s">
        <v>100</v>
      </c>
      <c r="AR42" t="s">
        <v>100</v>
      </c>
      <c r="AS42" t="s">
        <v>100</v>
      </c>
      <c r="AT42" t="s">
        <v>100</v>
      </c>
      <c r="AU42" t="s">
        <v>100</v>
      </c>
      <c r="AV42" t="s">
        <v>100</v>
      </c>
      <c r="AY42" t="s">
        <v>262</v>
      </c>
      <c r="AZ42" t="s">
        <v>263</v>
      </c>
      <c r="BA42" t="s">
        <v>264</v>
      </c>
      <c r="BB42" t="s">
        <v>95</v>
      </c>
      <c r="BC42" t="s">
        <v>95</v>
      </c>
      <c r="BD42" s="4">
        <v>46174</v>
      </c>
      <c r="BE42" s="4"/>
      <c r="BF42" t="s">
        <v>113</v>
      </c>
      <c r="BG42" t="s">
        <v>106</v>
      </c>
      <c r="BH42" t="s">
        <v>112</v>
      </c>
      <c r="BI42" s="4">
        <v>46244</v>
      </c>
      <c r="BJ42" s="4"/>
      <c r="BK42" t="s">
        <v>134</v>
      </c>
      <c r="BL42" t="s">
        <v>99</v>
      </c>
      <c r="BM42" t="s">
        <v>95</v>
      </c>
      <c r="BN42" t="s">
        <v>100</v>
      </c>
      <c r="BO42" t="s">
        <v>100</v>
      </c>
      <c r="BP42" t="s">
        <v>100</v>
      </c>
      <c r="BQ42" t="s">
        <v>100</v>
      </c>
      <c r="BR42" t="s">
        <v>22</v>
      </c>
      <c r="BS42" t="s">
        <v>100</v>
      </c>
      <c r="BT42" t="s">
        <v>100</v>
      </c>
      <c r="BU42" t="s">
        <v>100</v>
      </c>
      <c r="BV42" t="s">
        <v>100</v>
      </c>
      <c r="BW42" t="s">
        <v>100</v>
      </c>
      <c r="BX42" t="s">
        <v>100</v>
      </c>
      <c r="BY42" t="s">
        <v>100</v>
      </c>
      <c r="BZ42" t="s">
        <v>100</v>
      </c>
      <c r="CA42" t="s">
        <v>100</v>
      </c>
      <c r="CB42" t="s">
        <v>100</v>
      </c>
      <c r="CC42" t="s">
        <v>100</v>
      </c>
      <c r="CE42" t="s">
        <v>282</v>
      </c>
      <c r="CF42" t="s">
        <v>283</v>
      </c>
      <c r="CG42" t="s">
        <v>284</v>
      </c>
      <c r="CH42" t="s">
        <v>167</v>
      </c>
      <c r="CI42" t="s">
        <v>149</v>
      </c>
      <c r="CJ42" s="4">
        <v>46188</v>
      </c>
      <c r="CK42" s="4"/>
      <c r="CL42" t="s">
        <v>132</v>
      </c>
      <c r="CM42" t="s">
        <v>97</v>
      </c>
      <c r="CN42" t="s">
        <v>112</v>
      </c>
      <c r="CO42" s="4">
        <v>46248</v>
      </c>
      <c r="CP42" s="4"/>
      <c r="CR42" t="s">
        <v>99</v>
      </c>
      <c r="CS42" t="s">
        <v>95</v>
      </c>
      <c r="CT42" t="s">
        <v>100</v>
      </c>
      <c r="CU42" t="s">
        <v>19</v>
      </c>
      <c r="CV42" t="s">
        <v>100</v>
      </c>
      <c r="CW42" t="s">
        <v>100</v>
      </c>
      <c r="CX42" t="s">
        <v>100</v>
      </c>
      <c r="CY42" t="s">
        <v>100</v>
      </c>
      <c r="CZ42" t="s">
        <v>24</v>
      </c>
      <c r="DA42" t="s">
        <v>25</v>
      </c>
      <c r="DB42" t="s">
        <v>100</v>
      </c>
      <c r="DC42" t="s">
        <v>100</v>
      </c>
      <c r="DD42" t="s">
        <v>100</v>
      </c>
      <c r="DE42" t="s">
        <v>100</v>
      </c>
      <c r="DF42" t="s">
        <v>100</v>
      </c>
      <c r="DG42" t="s">
        <v>100</v>
      </c>
      <c r="DH42" t="s">
        <v>100</v>
      </c>
      <c r="DI42" t="s">
        <v>33</v>
      </c>
      <c r="DK42" t="str">
        <f>IF(AND(XPlan_raw[[#This Row],[BEng in Electronics]]&lt;&gt;"(tom)",XPlan_raw[[#This Row],[BEng in Electronics]]&lt;&gt;""),CT$11,"")</f>
        <v/>
      </c>
      <c r="DL42" t="str">
        <f>IF(AND(XPlan_raw[[#This Row],[BEng in Mechanical Engineering]]&lt;&gt;"(tom)",XPlan_raw[[#This Row],[BEng in Mechanical Engineering]]&lt;&gt;""),CU$11,"")</f>
        <v>BEng in Mechanical Engineering - Sdb.</v>
      </c>
      <c r="DM42" t="str">
        <f>IF(AND(XPlan_raw[[#This Row],[BEng in Mechatronics]]&lt;&gt;"(tom)",XPlan_raw[[#This Row],[BEng in Mechatronics]]&lt;&gt;""),CV$11,"")</f>
        <v/>
      </c>
      <c r="DN42" t="str">
        <f>IF(AND(XPlan_raw[[#This Row],[BSc in Electronics]]&lt;&gt;"(tom)",XPlan_raw[[#This Row],[BSc in Electronics]]&lt;&gt;""),CW$11,"")</f>
        <v/>
      </c>
      <c r="DO42" t="str">
        <f>IF(AND(XPlan_raw[[#This Row],[BSc in I&amp;B]]&lt;&gt;"(tom)",XPlan_raw[[#This Row],[BSc in I&amp;B]]&lt;&gt;""),CX$11,"")</f>
        <v/>
      </c>
      <c r="DP42" t="str">
        <f>IF(AND(XPlan_raw[[#This Row],[BSc in Software]]&lt;&gt;"(tom)",XPlan_raw[[#This Row],[BSc in Software]]&lt;&gt;""),CY$11,"")</f>
        <v/>
      </c>
      <c r="DQ42" t="str">
        <f>IF(AND(XPlan_raw[[#This Row],[BSc in Mechanical Engineering]]&lt;&gt;"(tom)",XPlan_raw[[#This Row],[BSc in Mechanical Engineering]]&lt;&gt;""),CZ$11,"")</f>
        <v>BSc in Mechanical Engineering - Sdb.</v>
      </c>
      <c r="DR42" t="str">
        <f>IF(AND(XPlan_raw[[#This Row],[BSc in Mechatronic Engineering]]&lt;&gt;"(tom)",XPlan_raw[[#This Row],[BSc in Mechatronic Engineering]]&lt;&gt;""),DA$11,"")</f>
        <v>BSc in Mechatronic Engineering - Sdb.</v>
      </c>
      <c r="DS42" t="str">
        <f>IF(AND(XPlan_raw[[#This Row],[MSc in Electronics]]&lt;&gt;"(tom)",XPlan_raw[[#This Row],[MSc in Electronics]]&lt;&gt;""),DB$11,"")</f>
        <v/>
      </c>
      <c r="DT42" t="str">
        <f>IF(AND(XPlan_raw[[#This Row],[MSc in I&amp;B]]&lt;&gt;"(tom)",XPlan_raw[[#This Row],[MSc in I&amp;B]]&lt;&gt;""),DC$11,"")</f>
        <v/>
      </c>
      <c r="DU42" t="str">
        <f>IF(AND(XPlan_raw[[#This Row],[MSc in Pysics and Technology]]&lt;&gt;"(tom)",XPlan_raw[[#This Row],[MSc in Pysics and Technology]]&lt;&gt;""),DD$11,"")</f>
        <v/>
      </c>
      <c r="DV42" t="str">
        <f>IF(AND(XPlan_raw[[#This Row],[MSc in Software]]&lt;&gt;"(tom)",XPlan_raw[[#This Row],[MSc in Software]]&lt;&gt;""),DE$11,"")</f>
        <v/>
      </c>
      <c r="DW42" t="str">
        <f>IF(AND(XPlan_raw[[#This Row],[MSc in Mechanical Engineering]]&lt;&gt;"(tom)",XPlan_raw[[#This Row],[MSc in Mechanical Engineering]]&lt;&gt;""),DF$11,"")</f>
        <v/>
      </c>
      <c r="DX42" t="str">
        <f>IF(AND(XPlan_raw[[#This Row],[MSc in Mechatronic Engineering]]&lt;&gt;"(tom)",XPlan_raw[[#This Row],[MSc in Mechatronic Engineering]]&lt;&gt;""),DG$11,"")</f>
        <v/>
      </c>
      <c r="DY42" t="str">
        <f>IF(AND(XPlan_raw[[#This Row],[MSc in Supply Chain Digitalisation ]]&lt;&gt;"(tom)",XPlan_raw[[#This Row],[MSc in Supply Chain Digitalisation ]]&lt;&gt;""),DH$11,"")</f>
        <v/>
      </c>
      <c r="DZ42" t="str">
        <f>IF(AND(XPlan_raw[[#This Row],[Enkeltfag/Exchange]]&lt;&gt;"(tom)",XPlan_raw[[#This Row],[Enkeltfag/Exchange]]&lt;&gt;""),DI$11,"")</f>
        <v>Exchange students</v>
      </c>
    </row>
    <row r="43" spans="2:130" x14ac:dyDescent="0.25">
      <c r="B43" t="str">
        <f>IF(Q43="ja",XPlan_rawFinal[[#This Row],[EKA_kode]],"")</f>
        <v>T300028402</v>
      </c>
      <c r="C43" t="str">
        <f>IF(XPlan[[#This Row],[EKA]]&lt;&gt;"",XPlan_rawFinal[[#This Row],[eka_langtnavn]],"")</f>
        <v>EIB Semester Project 2</v>
      </c>
      <c r="D43" t="str">
        <f>IF(XPlan[[#This Row],[EKA]]&lt;&gt;"",IF(XPlan_rawFinal[[#This Row],[Interne-kode]]&lt;&gt;"(tom)",XPlan_rawFinal[[#This Row],[Interne-kode]],""),"")</f>
        <v>EIB-SPRO2</v>
      </c>
      <c r="E4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43" t="str">
        <f>IF(XPlan[[#This Row],[EKA]]&lt;&gt;"",IF(XPlan_rawFinal[[#This Row],[Campus]]&lt;&gt;"(tom)",XPlan_rawFinal[[#This Row],[Campus]],""),"")</f>
        <v>Sønderborg</v>
      </c>
      <c r="H43" t="str">
        <f>IF(XPlan[[#This Row],[EKA]]&lt;&gt;"",IF(OR(XPlan_rawFinal[[#This Row],[Prøveform]]="(tom)",XPlan_rawFinal[[#This Row],[Prøveform]]=""),"",XPlan_rawFinal[[#This Row],[Prøveform]]),"")</f>
        <v>Hand-In</v>
      </c>
      <c r="I43" t="str">
        <f>IF(XPlan[[#This Row],[EKA]]&lt;&gt;"",IF(XPlan_rawFinal[[#This Row],[Eksaminator_samlet]]&lt;&gt;"",XPlan_rawFinal[[#This Row],[Eksaminator_samlet]],""),"")</f>
        <v>Marianne Stenger, Matthias König</v>
      </c>
      <c r="J43" t="str">
        <f>IF(XPlan[[#This Row],[EKA]]&lt;&gt;"",IF(OR(XPlan_rawFinal[[#This Row],[Censur]]="(tom)",XPlan_rawFinal[[#This Row],[Censur]]=""),"",XPlan_rawFinal[[#This Row],[Censur]]),"")</f>
        <v>Second examiner: External</v>
      </c>
      <c r="K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43" t="s">
        <v>90</v>
      </c>
      <c r="M43" t="str">
        <f>IF(XPlan[[#This Row],[EKA]]&lt;&gt;"",IF(XPlan_rawFinal[[#This Row],[BEMÆRK]]&lt;&gt;"(tom)",XPlan_rawFinal[[#This Row],[BEMÆRK]],""),"")</f>
        <v/>
      </c>
      <c r="N4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43" t="s">
        <v>107</v>
      </c>
      <c r="R43" t="s">
        <v>253</v>
      </c>
      <c r="S43" t="s">
        <v>254</v>
      </c>
      <c r="T43" t="s">
        <v>255</v>
      </c>
      <c r="U43" t="s">
        <v>291</v>
      </c>
      <c r="V43" t="s">
        <v>95</v>
      </c>
      <c r="W43" s="4">
        <v>46174</v>
      </c>
      <c r="Y43" t="s">
        <v>503</v>
      </c>
      <c r="Z43" t="s">
        <v>106</v>
      </c>
      <c r="AA43" t="s">
        <v>112</v>
      </c>
      <c r="AB43" s="4">
        <v>46244</v>
      </c>
      <c r="AD43" t="s">
        <v>134</v>
      </c>
      <c r="AE43" t="s">
        <v>99</v>
      </c>
      <c r="AF43" t="s">
        <v>95</v>
      </c>
      <c r="AG43" t="s">
        <v>100</v>
      </c>
      <c r="AH43" t="s">
        <v>100</v>
      </c>
      <c r="AI43" t="s">
        <v>100</v>
      </c>
      <c r="AJ43" t="s">
        <v>100</v>
      </c>
      <c r="AK43" t="s">
        <v>22</v>
      </c>
      <c r="AL43" t="s">
        <v>100</v>
      </c>
      <c r="AM43" t="s">
        <v>100</v>
      </c>
      <c r="AN43" t="s">
        <v>100</v>
      </c>
      <c r="AO43" t="s">
        <v>100</v>
      </c>
      <c r="AP43" t="s">
        <v>100</v>
      </c>
      <c r="AQ43" t="s">
        <v>100</v>
      </c>
      <c r="AR43" t="s">
        <v>100</v>
      </c>
      <c r="AS43" t="s">
        <v>100</v>
      </c>
      <c r="AT43" t="s">
        <v>100</v>
      </c>
      <c r="AU43" t="s">
        <v>100</v>
      </c>
      <c r="AV43" t="s">
        <v>100</v>
      </c>
      <c r="AY43" t="s">
        <v>433</v>
      </c>
      <c r="AZ43" t="s">
        <v>434</v>
      </c>
      <c r="BA43" t="s">
        <v>435</v>
      </c>
      <c r="BB43" t="s">
        <v>167</v>
      </c>
      <c r="BC43" t="s">
        <v>95</v>
      </c>
      <c r="BD43" s="4">
        <v>46174</v>
      </c>
      <c r="BE43" s="4"/>
      <c r="BF43" t="s">
        <v>119</v>
      </c>
      <c r="BG43" t="s">
        <v>106</v>
      </c>
      <c r="BH43" t="s">
        <v>112</v>
      </c>
      <c r="BI43" s="4" t="s">
        <v>95</v>
      </c>
      <c r="BJ43" s="4"/>
      <c r="BL43" t="s">
        <v>99</v>
      </c>
      <c r="BM43" t="s">
        <v>95</v>
      </c>
      <c r="BN43" t="s">
        <v>18</v>
      </c>
      <c r="BO43" t="s">
        <v>100</v>
      </c>
      <c r="BP43" t="s">
        <v>100</v>
      </c>
      <c r="BQ43" t="s">
        <v>100</v>
      </c>
      <c r="BR43" t="s">
        <v>100</v>
      </c>
      <c r="BS43" t="s">
        <v>100</v>
      </c>
      <c r="BT43" t="s">
        <v>100</v>
      </c>
      <c r="BU43" t="s">
        <v>100</v>
      </c>
      <c r="BV43" t="s">
        <v>100</v>
      </c>
      <c r="BW43" t="s">
        <v>100</v>
      </c>
      <c r="BX43" t="s">
        <v>100</v>
      </c>
      <c r="BY43" t="s">
        <v>100</v>
      </c>
      <c r="BZ43" t="s">
        <v>100</v>
      </c>
      <c r="CA43" t="s">
        <v>100</v>
      </c>
      <c r="CB43" t="s">
        <v>100</v>
      </c>
      <c r="CC43" t="s">
        <v>100</v>
      </c>
      <c r="CE43" t="s">
        <v>285</v>
      </c>
      <c r="CF43" t="s">
        <v>286</v>
      </c>
      <c r="CG43" t="s">
        <v>287</v>
      </c>
      <c r="CH43" t="s">
        <v>149</v>
      </c>
      <c r="CI43" t="s">
        <v>167</v>
      </c>
      <c r="CJ43" s="4">
        <v>46190</v>
      </c>
      <c r="CK43" s="4"/>
      <c r="CL43" t="s">
        <v>505</v>
      </c>
      <c r="CM43" t="s">
        <v>97</v>
      </c>
      <c r="CN43" t="s">
        <v>98</v>
      </c>
      <c r="CO43" s="4">
        <v>46258</v>
      </c>
      <c r="CP43" s="4"/>
      <c r="CR43" t="s">
        <v>99</v>
      </c>
      <c r="CS43" t="s">
        <v>95</v>
      </c>
      <c r="CT43" t="s">
        <v>100</v>
      </c>
      <c r="CU43" t="s">
        <v>19</v>
      </c>
      <c r="CV43" t="s">
        <v>100</v>
      </c>
      <c r="CW43" t="s">
        <v>100</v>
      </c>
      <c r="CX43" t="s">
        <v>100</v>
      </c>
      <c r="CY43" t="s">
        <v>100</v>
      </c>
      <c r="CZ43" t="s">
        <v>24</v>
      </c>
      <c r="DA43" t="s">
        <v>100</v>
      </c>
      <c r="DB43" t="s">
        <v>100</v>
      </c>
      <c r="DC43" t="s">
        <v>100</v>
      </c>
      <c r="DD43" t="s">
        <v>100</v>
      </c>
      <c r="DE43" t="s">
        <v>100</v>
      </c>
      <c r="DF43" t="s">
        <v>100</v>
      </c>
      <c r="DG43" t="s">
        <v>100</v>
      </c>
      <c r="DH43" t="s">
        <v>100</v>
      </c>
      <c r="DI43" t="s">
        <v>33</v>
      </c>
      <c r="DK43" t="str">
        <f>IF(AND(XPlan_raw[[#This Row],[BEng in Electronics]]&lt;&gt;"(tom)",XPlan_raw[[#This Row],[BEng in Electronics]]&lt;&gt;""),CT$11,"")</f>
        <v/>
      </c>
      <c r="DL43" t="str">
        <f>IF(AND(XPlan_raw[[#This Row],[BEng in Mechanical Engineering]]&lt;&gt;"(tom)",XPlan_raw[[#This Row],[BEng in Mechanical Engineering]]&lt;&gt;""),CU$11,"")</f>
        <v>BEng in Mechanical Engineering - Sdb.</v>
      </c>
      <c r="DM43" t="str">
        <f>IF(AND(XPlan_raw[[#This Row],[BEng in Mechatronics]]&lt;&gt;"(tom)",XPlan_raw[[#This Row],[BEng in Mechatronics]]&lt;&gt;""),CV$11,"")</f>
        <v/>
      </c>
      <c r="DN43" t="str">
        <f>IF(AND(XPlan_raw[[#This Row],[BSc in Electronics]]&lt;&gt;"(tom)",XPlan_raw[[#This Row],[BSc in Electronics]]&lt;&gt;""),CW$11,"")</f>
        <v/>
      </c>
      <c r="DO43" t="str">
        <f>IF(AND(XPlan_raw[[#This Row],[BSc in I&amp;B]]&lt;&gt;"(tom)",XPlan_raw[[#This Row],[BSc in I&amp;B]]&lt;&gt;""),CX$11,"")</f>
        <v/>
      </c>
      <c r="DP43" t="str">
        <f>IF(AND(XPlan_raw[[#This Row],[BSc in Software]]&lt;&gt;"(tom)",XPlan_raw[[#This Row],[BSc in Software]]&lt;&gt;""),CY$11,"")</f>
        <v/>
      </c>
      <c r="DQ43" t="str">
        <f>IF(AND(XPlan_raw[[#This Row],[BSc in Mechanical Engineering]]&lt;&gt;"(tom)",XPlan_raw[[#This Row],[BSc in Mechanical Engineering]]&lt;&gt;""),CZ$11,"")</f>
        <v>BSc in Mechanical Engineering - Sdb.</v>
      </c>
      <c r="DR43" t="str">
        <f>IF(AND(XPlan_raw[[#This Row],[BSc in Mechatronic Engineering]]&lt;&gt;"(tom)",XPlan_raw[[#This Row],[BSc in Mechatronic Engineering]]&lt;&gt;""),DA$11,"")</f>
        <v/>
      </c>
      <c r="DS43" t="str">
        <f>IF(AND(XPlan_raw[[#This Row],[MSc in Electronics]]&lt;&gt;"(tom)",XPlan_raw[[#This Row],[MSc in Electronics]]&lt;&gt;""),DB$11,"")</f>
        <v/>
      </c>
      <c r="DT43" t="str">
        <f>IF(AND(XPlan_raw[[#This Row],[MSc in I&amp;B]]&lt;&gt;"(tom)",XPlan_raw[[#This Row],[MSc in I&amp;B]]&lt;&gt;""),DC$11,"")</f>
        <v/>
      </c>
      <c r="DU43" t="str">
        <f>IF(AND(XPlan_raw[[#This Row],[MSc in Pysics and Technology]]&lt;&gt;"(tom)",XPlan_raw[[#This Row],[MSc in Pysics and Technology]]&lt;&gt;""),DD$11,"")</f>
        <v/>
      </c>
      <c r="DV43" t="str">
        <f>IF(AND(XPlan_raw[[#This Row],[MSc in Software]]&lt;&gt;"(tom)",XPlan_raw[[#This Row],[MSc in Software]]&lt;&gt;""),DE$11,"")</f>
        <v/>
      </c>
      <c r="DW43" t="str">
        <f>IF(AND(XPlan_raw[[#This Row],[MSc in Mechanical Engineering]]&lt;&gt;"(tom)",XPlan_raw[[#This Row],[MSc in Mechanical Engineering]]&lt;&gt;""),DF$11,"")</f>
        <v/>
      </c>
      <c r="DX43" t="str">
        <f>IF(AND(XPlan_raw[[#This Row],[MSc in Mechatronic Engineering]]&lt;&gt;"(tom)",XPlan_raw[[#This Row],[MSc in Mechatronic Engineering]]&lt;&gt;""),DG$11,"")</f>
        <v/>
      </c>
      <c r="DY43" t="str">
        <f>IF(AND(XPlan_raw[[#This Row],[MSc in Supply Chain Digitalisation ]]&lt;&gt;"(tom)",XPlan_raw[[#This Row],[MSc in Supply Chain Digitalisation ]]&lt;&gt;""),DH$11,"")</f>
        <v/>
      </c>
      <c r="DZ43" t="str">
        <f>IF(AND(XPlan_raw[[#This Row],[Enkeltfag/Exchange]]&lt;&gt;"(tom)",XPlan_raw[[#This Row],[Enkeltfag/Exchange]]&lt;&gt;""),DI$11,"")</f>
        <v>Exchange students</v>
      </c>
    </row>
    <row r="44" spans="2:130" x14ac:dyDescent="0.25">
      <c r="B44" t="str">
        <f>IF(Q44="ja",XPlan_rawFinal[[#This Row],[EKA_kode]],"")</f>
        <v>T300031402</v>
      </c>
      <c r="C44" t="str">
        <f>IF(XPlan[[#This Row],[EKA]]&lt;&gt;"",XPlan_rawFinal[[#This Row],[eka_langtnavn]],"")</f>
        <v>EIB Semester Project 4 - Digital Manufacturing</v>
      </c>
      <c r="D44" t="str">
        <f>IF(XPlan[[#This Row],[EKA]]&lt;&gt;"",IF(XPlan_rawFinal[[#This Row],[Interne-kode]]&lt;&gt;"(tom)",XPlan_rawFinal[[#This Row],[Interne-kode]],""),"")</f>
        <v>EIB-SPRO4</v>
      </c>
      <c r="E4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44" t="str">
        <f>IF(XPlan[[#This Row],[EKA]]&lt;&gt;"",IF(XPlan_rawFinal[[#This Row],[Campus]]&lt;&gt;"(tom)",XPlan_rawFinal[[#This Row],[Campus]],""),"")</f>
        <v>Sønderborg</v>
      </c>
      <c r="H44" t="str">
        <f>IF(XPlan[[#This Row],[EKA]]&lt;&gt;"",IF(OR(XPlan_rawFinal[[#This Row],[Prøveform]]="(tom)",XPlan_rawFinal[[#This Row],[Prøveform]]=""),"",XPlan_rawFinal[[#This Row],[Prøveform]]),"")</f>
        <v>Hand-In</v>
      </c>
      <c r="I44" t="str">
        <f>IF(XPlan[[#This Row],[EKA]]&lt;&gt;"",IF(XPlan_rawFinal[[#This Row],[Eksaminator_samlet]]&lt;&gt;"",XPlan_rawFinal[[#This Row],[Eksaminator_samlet]],""),"")</f>
        <v>Elias Ribeiro da Silva</v>
      </c>
      <c r="J44" t="str">
        <f>IF(XPlan[[#This Row],[EKA]]&lt;&gt;"",IF(OR(XPlan_rawFinal[[#This Row],[Censur]]="(tom)",XPlan_rawFinal[[#This Row],[Censur]]=""),"",XPlan_rawFinal[[#This Row],[Censur]]),"")</f>
        <v>Second examiner: External</v>
      </c>
      <c r="K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44" t="s">
        <v>90</v>
      </c>
      <c r="M44" t="str">
        <f>IF(XPlan[[#This Row],[EKA]]&lt;&gt;"",IF(XPlan_rawFinal[[#This Row],[BEMÆRK]]&lt;&gt;"(tom)",XPlan_rawFinal[[#This Row],[BEMÆRK]],""),"")</f>
        <v/>
      </c>
      <c r="N4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44" t="s">
        <v>107</v>
      </c>
      <c r="R44" t="s">
        <v>262</v>
      </c>
      <c r="S44" t="s">
        <v>263</v>
      </c>
      <c r="T44" t="s">
        <v>264</v>
      </c>
      <c r="U44" t="s">
        <v>167</v>
      </c>
      <c r="V44" t="s">
        <v>95</v>
      </c>
      <c r="W44" s="4">
        <v>46174</v>
      </c>
      <c r="Y44" t="s">
        <v>113</v>
      </c>
      <c r="Z44" t="s">
        <v>106</v>
      </c>
      <c r="AA44" t="s">
        <v>112</v>
      </c>
      <c r="AB44" s="4">
        <v>46244</v>
      </c>
      <c r="AD44" t="s">
        <v>134</v>
      </c>
      <c r="AE44" t="s">
        <v>99</v>
      </c>
      <c r="AF44" t="s">
        <v>95</v>
      </c>
      <c r="AG44" t="s">
        <v>100</v>
      </c>
      <c r="AH44" t="s">
        <v>100</v>
      </c>
      <c r="AI44" t="s">
        <v>100</v>
      </c>
      <c r="AJ44" t="s">
        <v>100</v>
      </c>
      <c r="AK44" t="s">
        <v>22</v>
      </c>
      <c r="AL44" t="s">
        <v>100</v>
      </c>
      <c r="AM44" t="s">
        <v>100</v>
      </c>
      <c r="AN44" t="s">
        <v>100</v>
      </c>
      <c r="AO44" t="s">
        <v>100</v>
      </c>
      <c r="AP44" t="s">
        <v>100</v>
      </c>
      <c r="AQ44" t="s">
        <v>100</v>
      </c>
      <c r="AR44" t="s">
        <v>100</v>
      </c>
      <c r="AS44" t="s">
        <v>100</v>
      </c>
      <c r="AT44" t="s">
        <v>100</v>
      </c>
      <c r="AU44" t="s">
        <v>100</v>
      </c>
      <c r="AV44" t="s">
        <v>100</v>
      </c>
      <c r="AY44" t="s">
        <v>220</v>
      </c>
      <c r="AZ44" t="s">
        <v>221</v>
      </c>
      <c r="BA44" t="s">
        <v>222</v>
      </c>
      <c r="BB44" t="s">
        <v>95</v>
      </c>
      <c r="BC44" t="s">
        <v>95</v>
      </c>
      <c r="BD44" s="4">
        <v>46174</v>
      </c>
      <c r="BE44" s="4"/>
      <c r="BF44" t="s">
        <v>114</v>
      </c>
      <c r="BG44" t="s">
        <v>106</v>
      </c>
      <c r="BH44" t="s">
        <v>112</v>
      </c>
      <c r="BI44" s="4">
        <v>46244</v>
      </c>
      <c r="BJ44" s="4"/>
      <c r="BL44" t="s">
        <v>99</v>
      </c>
      <c r="BM44" t="s">
        <v>95</v>
      </c>
      <c r="BN44" t="s">
        <v>100</v>
      </c>
      <c r="BO44" t="s">
        <v>100</v>
      </c>
      <c r="BP44" t="s">
        <v>100</v>
      </c>
      <c r="BQ44" t="s">
        <v>100</v>
      </c>
      <c r="BR44" t="s">
        <v>100</v>
      </c>
      <c r="BS44" t="s">
        <v>100</v>
      </c>
      <c r="BT44" t="s">
        <v>100</v>
      </c>
      <c r="BU44" t="s">
        <v>100</v>
      </c>
      <c r="BV44" t="s">
        <v>26</v>
      </c>
      <c r="BW44" t="s">
        <v>100</v>
      </c>
      <c r="BX44" t="s">
        <v>100</v>
      </c>
      <c r="BY44" t="s">
        <v>100</v>
      </c>
      <c r="BZ44" t="s">
        <v>100</v>
      </c>
      <c r="CA44" t="s">
        <v>100</v>
      </c>
      <c r="CB44" t="s">
        <v>100</v>
      </c>
      <c r="CC44" t="s">
        <v>100</v>
      </c>
      <c r="CE44" t="s">
        <v>288</v>
      </c>
      <c r="CF44" t="s">
        <v>289</v>
      </c>
      <c r="CG44" t="s">
        <v>290</v>
      </c>
      <c r="CH44" t="s">
        <v>291</v>
      </c>
      <c r="CI44" t="s">
        <v>95</v>
      </c>
      <c r="CJ44" s="4">
        <v>46195</v>
      </c>
      <c r="CK44" s="4">
        <v>46198</v>
      </c>
      <c r="CL44" t="s">
        <v>506</v>
      </c>
      <c r="CM44" t="s">
        <v>111</v>
      </c>
      <c r="CN44" t="s">
        <v>98</v>
      </c>
      <c r="CO44" s="4">
        <v>46252</v>
      </c>
      <c r="CP44" s="4"/>
      <c r="CR44" t="s">
        <v>99</v>
      </c>
      <c r="CS44" t="s">
        <v>95</v>
      </c>
      <c r="CT44" t="s">
        <v>100</v>
      </c>
      <c r="CU44" t="s">
        <v>100</v>
      </c>
      <c r="CV44" t="s">
        <v>100</v>
      </c>
      <c r="CW44" t="s">
        <v>100</v>
      </c>
      <c r="CX44" t="s">
        <v>100</v>
      </c>
      <c r="CY44" t="s">
        <v>100</v>
      </c>
      <c r="CZ44" t="s">
        <v>24</v>
      </c>
      <c r="DA44" t="s">
        <v>100</v>
      </c>
      <c r="DB44" t="s">
        <v>100</v>
      </c>
      <c r="DC44" t="s">
        <v>100</v>
      </c>
      <c r="DD44" t="s">
        <v>100</v>
      </c>
      <c r="DE44" t="s">
        <v>100</v>
      </c>
      <c r="DF44" t="s">
        <v>100</v>
      </c>
      <c r="DG44" t="s">
        <v>100</v>
      </c>
      <c r="DH44" t="s">
        <v>100</v>
      </c>
      <c r="DI44" t="s">
        <v>100</v>
      </c>
      <c r="DK44" t="str">
        <f>IF(AND(XPlan_raw[[#This Row],[BEng in Electronics]]&lt;&gt;"(tom)",XPlan_raw[[#This Row],[BEng in Electronics]]&lt;&gt;""),CT$11,"")</f>
        <v/>
      </c>
      <c r="DL44" t="str">
        <f>IF(AND(XPlan_raw[[#This Row],[BEng in Mechanical Engineering]]&lt;&gt;"(tom)",XPlan_raw[[#This Row],[BEng in Mechanical Engineering]]&lt;&gt;""),CU$11,"")</f>
        <v/>
      </c>
      <c r="DM44" t="str">
        <f>IF(AND(XPlan_raw[[#This Row],[BEng in Mechatronics]]&lt;&gt;"(tom)",XPlan_raw[[#This Row],[BEng in Mechatronics]]&lt;&gt;""),CV$11,"")</f>
        <v/>
      </c>
      <c r="DN44" t="str">
        <f>IF(AND(XPlan_raw[[#This Row],[BSc in Electronics]]&lt;&gt;"(tom)",XPlan_raw[[#This Row],[BSc in Electronics]]&lt;&gt;""),CW$11,"")</f>
        <v/>
      </c>
      <c r="DO44" t="str">
        <f>IF(AND(XPlan_raw[[#This Row],[BSc in I&amp;B]]&lt;&gt;"(tom)",XPlan_raw[[#This Row],[BSc in I&amp;B]]&lt;&gt;""),CX$11,"")</f>
        <v/>
      </c>
      <c r="DP44" t="str">
        <f>IF(AND(XPlan_raw[[#This Row],[BSc in Software]]&lt;&gt;"(tom)",XPlan_raw[[#This Row],[BSc in Software]]&lt;&gt;""),CY$11,"")</f>
        <v/>
      </c>
      <c r="DQ44" t="str">
        <f>IF(AND(XPlan_raw[[#This Row],[BSc in Mechanical Engineering]]&lt;&gt;"(tom)",XPlan_raw[[#This Row],[BSc in Mechanical Engineering]]&lt;&gt;""),CZ$11,"")</f>
        <v>BSc in Mechanical Engineering - Sdb.</v>
      </c>
      <c r="DR44" t="str">
        <f>IF(AND(XPlan_raw[[#This Row],[BSc in Mechatronic Engineering]]&lt;&gt;"(tom)",XPlan_raw[[#This Row],[BSc in Mechatronic Engineering]]&lt;&gt;""),DA$11,"")</f>
        <v/>
      </c>
      <c r="DS44" t="str">
        <f>IF(AND(XPlan_raw[[#This Row],[MSc in Electronics]]&lt;&gt;"(tom)",XPlan_raw[[#This Row],[MSc in Electronics]]&lt;&gt;""),DB$11,"")</f>
        <v/>
      </c>
      <c r="DT44" t="str">
        <f>IF(AND(XPlan_raw[[#This Row],[MSc in I&amp;B]]&lt;&gt;"(tom)",XPlan_raw[[#This Row],[MSc in I&amp;B]]&lt;&gt;""),DC$11,"")</f>
        <v/>
      </c>
      <c r="DU44" t="str">
        <f>IF(AND(XPlan_raw[[#This Row],[MSc in Pysics and Technology]]&lt;&gt;"(tom)",XPlan_raw[[#This Row],[MSc in Pysics and Technology]]&lt;&gt;""),DD$11,"")</f>
        <v/>
      </c>
      <c r="DV44" t="str">
        <f>IF(AND(XPlan_raw[[#This Row],[MSc in Software]]&lt;&gt;"(tom)",XPlan_raw[[#This Row],[MSc in Software]]&lt;&gt;""),DE$11,"")</f>
        <v/>
      </c>
      <c r="DW44" t="str">
        <f>IF(AND(XPlan_raw[[#This Row],[MSc in Mechanical Engineering]]&lt;&gt;"(tom)",XPlan_raw[[#This Row],[MSc in Mechanical Engineering]]&lt;&gt;""),DF$11,"")</f>
        <v/>
      </c>
      <c r="DX44" t="str">
        <f>IF(AND(XPlan_raw[[#This Row],[MSc in Mechatronic Engineering]]&lt;&gt;"(tom)",XPlan_raw[[#This Row],[MSc in Mechatronic Engineering]]&lt;&gt;""),DG$11,"")</f>
        <v/>
      </c>
      <c r="DY44" t="str">
        <f>IF(AND(XPlan_raw[[#This Row],[MSc in Supply Chain Digitalisation ]]&lt;&gt;"(tom)",XPlan_raw[[#This Row],[MSc in Supply Chain Digitalisation ]]&lt;&gt;""),DH$11,"")</f>
        <v/>
      </c>
      <c r="DZ44" t="str">
        <f>IF(AND(XPlan_raw[[#This Row],[Enkeltfag/Exchange]]&lt;&gt;"(tom)",XPlan_raw[[#This Row],[Enkeltfag/Exchange]]&lt;&gt;""),DI$11,"")</f>
        <v/>
      </c>
    </row>
    <row r="45" spans="2:130" x14ac:dyDescent="0.25">
      <c r="B45" t="str">
        <f>IF(Q45="ja",XPlan_rawFinal[[#This Row],[EKA_kode]],"")</f>
        <v>T370078402</v>
      </c>
      <c r="C45" t="str">
        <f>IF(XPlan[[#This Row],[EKA]]&lt;&gt;"",XPlan_rawFinal[[#This Row],[eka_langtnavn]],"")</f>
        <v>Electrical Energy Semester Project 4D</v>
      </c>
      <c r="D45" t="str">
        <f>IF(XPlan[[#This Row],[EKA]]&lt;&gt;"",IF(XPlan_rawFinal[[#This Row],[Interne-kode]]&lt;&gt;"(tom)",XPlan_rawFinal[[#This Row],[Interne-kode]],""),"")</f>
        <v>EET-SPRO4 D</v>
      </c>
      <c r="E4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45" t="str">
        <f>IF(XPlan[[#This Row],[EKA]]&lt;&gt;"",IF(XPlan_rawFinal[[#This Row],[Campus]]&lt;&gt;"(tom)",XPlan_rawFinal[[#This Row],[Campus]],""),"")</f>
        <v>Sønderborg</v>
      </c>
      <c r="H45" t="str">
        <f>IF(XPlan[[#This Row],[EKA]]&lt;&gt;"",IF(OR(XPlan_rawFinal[[#This Row],[Prøveform]]="(tom)",XPlan_rawFinal[[#This Row],[Prøveform]]=""),"",XPlan_rawFinal[[#This Row],[Prøveform]]),"")</f>
        <v>Hand-In</v>
      </c>
      <c r="I45" t="str">
        <f>IF(XPlan[[#This Row],[EKA]]&lt;&gt;"",IF(XPlan_rawFinal[[#This Row],[Eksaminator_samlet]]&lt;&gt;"",XPlan_rawFinal[[#This Row],[Eksaminator_samlet]],""),"")</f>
        <v>Navid Bayati</v>
      </c>
      <c r="J45" t="str">
        <f>IF(XPlan[[#This Row],[EKA]]&lt;&gt;"",IF(OR(XPlan_rawFinal[[#This Row],[Censur]]="(tom)",XPlan_rawFinal[[#This Row],[Censur]]=""),"",XPlan_rawFinal[[#This Row],[Censur]]),"")</f>
        <v>Second examiner: External</v>
      </c>
      <c r="K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45" t="s">
        <v>90</v>
      </c>
      <c r="M45" t="str">
        <f>IF(XPlan[[#This Row],[EKA]]&lt;&gt;"",IF(XPlan_rawFinal[[#This Row],[BEMÆRK]]&lt;&gt;"(tom)",XPlan_rawFinal[[#This Row],[BEMÆRK]],""),"")</f>
        <v/>
      </c>
      <c r="N4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Sdb.,,,,,,,,,,,,,,,,All exams</v>
      </c>
      <c r="Q45" t="s">
        <v>107</v>
      </c>
      <c r="R45" t="s">
        <v>433</v>
      </c>
      <c r="S45" t="s">
        <v>434</v>
      </c>
      <c r="T45" t="s">
        <v>435</v>
      </c>
      <c r="U45" t="s">
        <v>167</v>
      </c>
      <c r="V45" t="s">
        <v>95</v>
      </c>
      <c r="W45" s="4">
        <v>46174</v>
      </c>
      <c r="Y45" t="s">
        <v>119</v>
      </c>
      <c r="Z45" t="s">
        <v>106</v>
      </c>
      <c r="AA45" t="s">
        <v>112</v>
      </c>
      <c r="AB45" s="4">
        <v>46244</v>
      </c>
      <c r="AE45" t="s">
        <v>99</v>
      </c>
      <c r="AF45" t="s">
        <v>95</v>
      </c>
      <c r="AG45" t="s">
        <v>18</v>
      </c>
      <c r="AH45" t="s">
        <v>100</v>
      </c>
      <c r="AI45" t="s">
        <v>100</v>
      </c>
      <c r="AJ45" t="s">
        <v>100</v>
      </c>
      <c r="AK45" t="s">
        <v>100</v>
      </c>
      <c r="AL45" t="s">
        <v>100</v>
      </c>
      <c r="AM45" t="s">
        <v>100</v>
      </c>
      <c r="AN45" t="s">
        <v>100</v>
      </c>
      <c r="AO45" t="s">
        <v>100</v>
      </c>
      <c r="AP45" t="s">
        <v>100</v>
      </c>
      <c r="AQ45" t="s">
        <v>100</v>
      </c>
      <c r="AR45" t="s">
        <v>100</v>
      </c>
      <c r="AS45" t="s">
        <v>100</v>
      </c>
      <c r="AT45" t="s">
        <v>100</v>
      </c>
      <c r="AU45" t="s">
        <v>100</v>
      </c>
      <c r="AV45" t="s">
        <v>100</v>
      </c>
      <c r="AY45" t="s">
        <v>439</v>
      </c>
      <c r="AZ45" t="s">
        <v>440</v>
      </c>
      <c r="BA45" t="s">
        <v>441</v>
      </c>
      <c r="BB45" t="s">
        <v>291</v>
      </c>
      <c r="BC45" t="s">
        <v>95</v>
      </c>
      <c r="BD45" s="4">
        <v>46174</v>
      </c>
      <c r="BE45" s="4"/>
      <c r="BF45" t="s">
        <v>525</v>
      </c>
      <c r="BG45" t="s">
        <v>106</v>
      </c>
      <c r="BH45" t="s">
        <v>98</v>
      </c>
      <c r="BI45" s="4">
        <v>46244</v>
      </c>
      <c r="BJ45" s="4"/>
      <c r="BL45" t="s">
        <v>99</v>
      </c>
      <c r="BM45" t="s">
        <v>95</v>
      </c>
      <c r="BN45" t="s">
        <v>100</v>
      </c>
      <c r="BO45" t="s">
        <v>100</v>
      </c>
      <c r="BP45" t="s">
        <v>100</v>
      </c>
      <c r="BQ45" t="s">
        <v>21</v>
      </c>
      <c r="BR45" t="s">
        <v>100</v>
      </c>
      <c r="BS45" t="s">
        <v>100</v>
      </c>
      <c r="BT45" t="s">
        <v>100</v>
      </c>
      <c r="BU45" t="s">
        <v>100</v>
      </c>
      <c r="BV45" t="s">
        <v>100</v>
      </c>
      <c r="BW45" t="s">
        <v>100</v>
      </c>
      <c r="BX45" t="s">
        <v>100</v>
      </c>
      <c r="BY45" t="s">
        <v>100</v>
      </c>
      <c r="BZ45" t="s">
        <v>100</v>
      </c>
      <c r="CA45" t="s">
        <v>100</v>
      </c>
      <c r="CB45" t="s">
        <v>100</v>
      </c>
      <c r="CC45" t="s">
        <v>100</v>
      </c>
      <c r="CE45" t="s">
        <v>292</v>
      </c>
      <c r="CF45" t="s">
        <v>293</v>
      </c>
      <c r="CG45" t="s">
        <v>294</v>
      </c>
      <c r="CH45" t="s">
        <v>167</v>
      </c>
      <c r="CI45" t="s">
        <v>95</v>
      </c>
      <c r="CJ45" s="4">
        <v>46195</v>
      </c>
      <c r="CK45" s="4">
        <v>46197</v>
      </c>
      <c r="CL45" t="s">
        <v>507</v>
      </c>
      <c r="CM45" t="s">
        <v>185</v>
      </c>
      <c r="CN45" t="s">
        <v>112</v>
      </c>
      <c r="CO45" s="4">
        <v>46260</v>
      </c>
      <c r="CP45" s="4"/>
      <c r="CR45" t="s">
        <v>99</v>
      </c>
      <c r="CS45" t="s">
        <v>95</v>
      </c>
      <c r="CT45" t="s">
        <v>100</v>
      </c>
      <c r="CU45" t="s">
        <v>100</v>
      </c>
      <c r="CV45" t="s">
        <v>100</v>
      </c>
      <c r="CW45" t="s">
        <v>100</v>
      </c>
      <c r="CX45" t="s">
        <v>100</v>
      </c>
      <c r="CY45" t="s">
        <v>100</v>
      </c>
      <c r="CZ45" t="s">
        <v>24</v>
      </c>
      <c r="DA45" t="s">
        <v>100</v>
      </c>
      <c r="DB45" t="s">
        <v>100</v>
      </c>
      <c r="DC45" t="s">
        <v>100</v>
      </c>
      <c r="DD45" t="s">
        <v>100</v>
      </c>
      <c r="DE45" t="s">
        <v>100</v>
      </c>
      <c r="DF45" t="s">
        <v>100</v>
      </c>
      <c r="DG45" t="s">
        <v>100</v>
      </c>
      <c r="DH45" t="s">
        <v>100</v>
      </c>
      <c r="DI45" t="s">
        <v>100</v>
      </c>
      <c r="DK45" t="str">
        <f>IF(AND(XPlan_raw[[#This Row],[BEng in Electronics]]&lt;&gt;"(tom)",XPlan_raw[[#This Row],[BEng in Electronics]]&lt;&gt;""),CT$11,"")</f>
        <v/>
      </c>
      <c r="DL45" t="str">
        <f>IF(AND(XPlan_raw[[#This Row],[BEng in Mechanical Engineering]]&lt;&gt;"(tom)",XPlan_raw[[#This Row],[BEng in Mechanical Engineering]]&lt;&gt;""),CU$11,"")</f>
        <v/>
      </c>
      <c r="DM45" t="str">
        <f>IF(AND(XPlan_raw[[#This Row],[BEng in Mechatronics]]&lt;&gt;"(tom)",XPlan_raw[[#This Row],[BEng in Mechatronics]]&lt;&gt;""),CV$11,"")</f>
        <v/>
      </c>
      <c r="DN45" t="str">
        <f>IF(AND(XPlan_raw[[#This Row],[BSc in Electronics]]&lt;&gt;"(tom)",XPlan_raw[[#This Row],[BSc in Electronics]]&lt;&gt;""),CW$11,"")</f>
        <v/>
      </c>
      <c r="DO45" t="str">
        <f>IF(AND(XPlan_raw[[#This Row],[BSc in I&amp;B]]&lt;&gt;"(tom)",XPlan_raw[[#This Row],[BSc in I&amp;B]]&lt;&gt;""),CX$11,"")</f>
        <v/>
      </c>
      <c r="DP45" t="str">
        <f>IF(AND(XPlan_raw[[#This Row],[BSc in Software]]&lt;&gt;"(tom)",XPlan_raw[[#This Row],[BSc in Software]]&lt;&gt;""),CY$11,"")</f>
        <v/>
      </c>
      <c r="DQ45" t="str">
        <f>IF(AND(XPlan_raw[[#This Row],[BSc in Mechanical Engineering]]&lt;&gt;"(tom)",XPlan_raw[[#This Row],[BSc in Mechanical Engineering]]&lt;&gt;""),CZ$11,"")</f>
        <v>BSc in Mechanical Engineering - Sdb.</v>
      </c>
      <c r="DR45" t="str">
        <f>IF(AND(XPlan_raw[[#This Row],[BSc in Mechatronic Engineering]]&lt;&gt;"(tom)",XPlan_raw[[#This Row],[BSc in Mechatronic Engineering]]&lt;&gt;""),DA$11,"")</f>
        <v/>
      </c>
      <c r="DS45" t="str">
        <f>IF(AND(XPlan_raw[[#This Row],[MSc in Electronics]]&lt;&gt;"(tom)",XPlan_raw[[#This Row],[MSc in Electronics]]&lt;&gt;""),DB$11,"")</f>
        <v/>
      </c>
      <c r="DT45" t="str">
        <f>IF(AND(XPlan_raw[[#This Row],[MSc in I&amp;B]]&lt;&gt;"(tom)",XPlan_raw[[#This Row],[MSc in I&amp;B]]&lt;&gt;""),DC$11,"")</f>
        <v/>
      </c>
      <c r="DU45" t="str">
        <f>IF(AND(XPlan_raw[[#This Row],[MSc in Pysics and Technology]]&lt;&gt;"(tom)",XPlan_raw[[#This Row],[MSc in Pysics and Technology]]&lt;&gt;""),DD$11,"")</f>
        <v/>
      </c>
      <c r="DV45" t="str">
        <f>IF(AND(XPlan_raw[[#This Row],[MSc in Software]]&lt;&gt;"(tom)",XPlan_raw[[#This Row],[MSc in Software]]&lt;&gt;""),DE$11,"")</f>
        <v/>
      </c>
      <c r="DW45" t="str">
        <f>IF(AND(XPlan_raw[[#This Row],[MSc in Mechanical Engineering]]&lt;&gt;"(tom)",XPlan_raw[[#This Row],[MSc in Mechanical Engineering]]&lt;&gt;""),DF$11,"")</f>
        <v/>
      </c>
      <c r="DX45" t="str">
        <f>IF(AND(XPlan_raw[[#This Row],[MSc in Mechatronic Engineering]]&lt;&gt;"(tom)",XPlan_raw[[#This Row],[MSc in Mechatronic Engineering]]&lt;&gt;""),DG$11,"")</f>
        <v/>
      </c>
      <c r="DY45" t="str">
        <f>IF(AND(XPlan_raw[[#This Row],[MSc in Supply Chain Digitalisation ]]&lt;&gt;"(tom)",XPlan_raw[[#This Row],[MSc in Supply Chain Digitalisation ]]&lt;&gt;""),DH$11,"")</f>
        <v/>
      </c>
      <c r="DZ45" t="str">
        <f>IF(AND(XPlan_raw[[#This Row],[Enkeltfag/Exchange]]&lt;&gt;"(tom)",XPlan_raw[[#This Row],[Enkeltfag/Exchange]]&lt;&gt;""),DI$11,"")</f>
        <v/>
      </c>
    </row>
    <row r="46" spans="2:130" x14ac:dyDescent="0.25">
      <c r="B46" t="str">
        <f>IF(Q46="ja",XPlan_rawFinal[[#This Row],[EKA_kode]],"")</f>
        <v>T380020402</v>
      </c>
      <c r="C46" t="str">
        <f>IF(XPlan[[#This Row],[EKA]]&lt;&gt;"",XPlan_rawFinal[[#This Row],[eka_langtnavn]],"")</f>
        <v>Electronics Design and Build 2</v>
      </c>
      <c r="D46" t="str">
        <f>IF(XPlan[[#This Row],[EKA]]&lt;&gt;"",IF(XPlan_rawFinal[[#This Row],[Interne-kode]]&lt;&gt;"(tom)",XPlan_rawFinal[[#This Row],[Interne-kode]],""),"")</f>
        <v>EE-EDB2</v>
      </c>
      <c r="E4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46" t="str">
        <f>IF(XPlan[[#This Row],[EKA]]&lt;&gt;"",IF(XPlan_rawFinal[[#This Row],[Campus]]&lt;&gt;"(tom)",XPlan_rawFinal[[#This Row],[Campus]],""),"")</f>
        <v>Sønderborg</v>
      </c>
      <c r="H46" t="str">
        <f>IF(XPlan[[#This Row],[EKA]]&lt;&gt;"",IF(OR(XPlan_rawFinal[[#This Row],[Prøveform]]="(tom)",XPlan_rawFinal[[#This Row],[Prøveform]]=""),"",XPlan_rawFinal[[#This Row],[Prøveform]]),"")</f>
        <v>Hand-In</v>
      </c>
      <c r="I46" t="str">
        <f>IF(XPlan[[#This Row],[EKA]]&lt;&gt;"",IF(XPlan_rawFinal[[#This Row],[Eksaminator_samlet]]&lt;&gt;"",XPlan_rawFinal[[#This Row],[Eksaminator_samlet]],""),"")</f>
        <v>Wai Keung Mo</v>
      </c>
      <c r="J46" t="str">
        <f>IF(XPlan[[#This Row],[EKA]]&lt;&gt;"",IF(OR(XPlan_rawFinal[[#This Row],[Censur]]="(tom)",XPlan_rawFinal[[#This Row],[Censur]]=""),"",XPlan_rawFinal[[#This Row],[Censur]]),"")</f>
        <v>Second examiner: External</v>
      </c>
      <c r="K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46" t="s">
        <v>90</v>
      </c>
      <c r="M46" t="str">
        <f>IF(XPlan[[#This Row],[EKA]]&lt;&gt;"",IF(XPlan_rawFinal[[#This Row],[BEMÆRK]]&lt;&gt;"(tom)",XPlan_rawFinal[[#This Row],[BEMÆRK]],""),"")</f>
        <v/>
      </c>
      <c r="N4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Sdb.,,,,,,,,All exams</v>
      </c>
      <c r="Q46" t="s">
        <v>107</v>
      </c>
      <c r="R46" t="s">
        <v>220</v>
      </c>
      <c r="S46" t="s">
        <v>221</v>
      </c>
      <c r="T46" t="s">
        <v>222</v>
      </c>
      <c r="U46" t="s">
        <v>291</v>
      </c>
      <c r="V46" t="s">
        <v>95</v>
      </c>
      <c r="W46" s="4">
        <v>46174</v>
      </c>
      <c r="Y46" t="s">
        <v>114</v>
      </c>
      <c r="Z46" t="s">
        <v>106</v>
      </c>
      <c r="AA46" t="s">
        <v>112</v>
      </c>
      <c r="AB46" s="4">
        <v>46244</v>
      </c>
      <c r="AE46" t="s">
        <v>99</v>
      </c>
      <c r="AF46" t="s">
        <v>95</v>
      </c>
      <c r="AG46" t="s">
        <v>100</v>
      </c>
      <c r="AH46" t="s">
        <v>100</v>
      </c>
      <c r="AI46" t="s">
        <v>100</v>
      </c>
      <c r="AJ46" t="s">
        <v>100</v>
      </c>
      <c r="AK46" t="s">
        <v>100</v>
      </c>
      <c r="AL46" t="s">
        <v>100</v>
      </c>
      <c r="AM46" t="s">
        <v>100</v>
      </c>
      <c r="AN46" t="s">
        <v>100</v>
      </c>
      <c r="AO46" t="s">
        <v>26</v>
      </c>
      <c r="AP46" t="s">
        <v>100</v>
      </c>
      <c r="AQ46" t="s">
        <v>100</v>
      </c>
      <c r="AR46" t="s">
        <v>100</v>
      </c>
      <c r="AS46" t="s">
        <v>100</v>
      </c>
      <c r="AT46" t="s">
        <v>100</v>
      </c>
      <c r="AU46" t="s">
        <v>100</v>
      </c>
      <c r="AV46" t="s">
        <v>100</v>
      </c>
      <c r="AY46" t="s">
        <v>436</v>
      </c>
      <c r="AZ46" t="s">
        <v>437</v>
      </c>
      <c r="BA46" t="s">
        <v>438</v>
      </c>
      <c r="BB46" t="s">
        <v>291</v>
      </c>
      <c r="BC46" t="s">
        <v>95</v>
      </c>
      <c r="BD46" s="4">
        <v>46174</v>
      </c>
      <c r="BE46" s="4"/>
      <c r="BF46" t="s">
        <v>525</v>
      </c>
      <c r="BG46" t="s">
        <v>106</v>
      </c>
      <c r="BH46" t="s">
        <v>98</v>
      </c>
      <c r="BI46" s="4">
        <v>46244</v>
      </c>
      <c r="BJ46" s="4"/>
      <c r="BL46" t="s">
        <v>99</v>
      </c>
      <c r="BM46" t="s">
        <v>95</v>
      </c>
      <c r="BN46" t="s">
        <v>18</v>
      </c>
      <c r="BO46" t="s">
        <v>100</v>
      </c>
      <c r="BP46" t="s">
        <v>100</v>
      </c>
      <c r="BQ46" t="s">
        <v>100</v>
      </c>
      <c r="BR46" t="s">
        <v>100</v>
      </c>
      <c r="BS46" t="s">
        <v>100</v>
      </c>
      <c r="BT46" t="s">
        <v>100</v>
      </c>
      <c r="BU46" t="s">
        <v>100</v>
      </c>
      <c r="BV46" t="s">
        <v>100</v>
      </c>
      <c r="BW46" t="s">
        <v>100</v>
      </c>
      <c r="BX46" t="s">
        <v>100</v>
      </c>
      <c r="BY46" t="s">
        <v>100</v>
      </c>
      <c r="BZ46" t="s">
        <v>100</v>
      </c>
      <c r="CA46" t="s">
        <v>100</v>
      </c>
      <c r="CB46" t="s">
        <v>100</v>
      </c>
      <c r="CC46" t="s">
        <v>100</v>
      </c>
      <c r="CE46" t="s">
        <v>295</v>
      </c>
      <c r="CF46" t="s">
        <v>296</v>
      </c>
      <c r="CG46" t="s">
        <v>297</v>
      </c>
      <c r="CH46" t="s">
        <v>291</v>
      </c>
      <c r="CI46" t="s">
        <v>149</v>
      </c>
      <c r="CJ46" s="4">
        <v>46184</v>
      </c>
      <c r="CK46" s="4">
        <v>46191</v>
      </c>
      <c r="CL46" t="s">
        <v>178</v>
      </c>
      <c r="CM46" t="s">
        <v>111</v>
      </c>
      <c r="CN46" t="s">
        <v>112</v>
      </c>
      <c r="CO46" s="4">
        <v>46254</v>
      </c>
      <c r="CP46" s="4">
        <v>46255</v>
      </c>
      <c r="CR46" t="s">
        <v>99</v>
      </c>
      <c r="CS46" t="s">
        <v>95</v>
      </c>
      <c r="CT46" t="s">
        <v>100</v>
      </c>
      <c r="CU46" t="s">
        <v>19</v>
      </c>
      <c r="CV46" t="s">
        <v>20</v>
      </c>
      <c r="CW46" t="s">
        <v>100</v>
      </c>
      <c r="CX46" t="s">
        <v>22</v>
      </c>
      <c r="CY46" t="s">
        <v>100</v>
      </c>
      <c r="CZ46" t="s">
        <v>24</v>
      </c>
      <c r="DA46" t="s">
        <v>25</v>
      </c>
      <c r="DB46" t="s">
        <v>100</v>
      </c>
      <c r="DC46" t="s">
        <v>100</v>
      </c>
      <c r="DD46" t="s">
        <v>100</v>
      </c>
      <c r="DE46" t="s">
        <v>100</v>
      </c>
      <c r="DF46" t="s">
        <v>100</v>
      </c>
      <c r="DG46" t="s">
        <v>100</v>
      </c>
      <c r="DH46" t="s">
        <v>100</v>
      </c>
      <c r="DI46" t="s">
        <v>100</v>
      </c>
      <c r="DK46" t="str">
        <f>IF(AND(XPlan_raw[[#This Row],[BEng in Electronics]]&lt;&gt;"(tom)",XPlan_raw[[#This Row],[BEng in Electronics]]&lt;&gt;""),CT$11,"")</f>
        <v/>
      </c>
      <c r="DL46" t="str">
        <f>IF(AND(XPlan_raw[[#This Row],[BEng in Mechanical Engineering]]&lt;&gt;"(tom)",XPlan_raw[[#This Row],[BEng in Mechanical Engineering]]&lt;&gt;""),CU$11,"")</f>
        <v>BEng in Mechanical Engineering - Sdb.</v>
      </c>
      <c r="DM46" t="str">
        <f>IF(AND(XPlan_raw[[#This Row],[BEng in Mechatronics]]&lt;&gt;"(tom)",XPlan_raw[[#This Row],[BEng in Mechatronics]]&lt;&gt;""),CV$11,"")</f>
        <v>BEng in Mechatronics - Sdb.</v>
      </c>
      <c r="DN46" t="str">
        <f>IF(AND(XPlan_raw[[#This Row],[BSc in Electronics]]&lt;&gt;"(tom)",XPlan_raw[[#This Row],[BSc in Electronics]]&lt;&gt;""),CW$11,"")</f>
        <v/>
      </c>
      <c r="DO46" t="str">
        <f>IF(AND(XPlan_raw[[#This Row],[BSc in I&amp;B]]&lt;&gt;"(tom)",XPlan_raw[[#This Row],[BSc in I&amp;B]]&lt;&gt;""),CX$11,"")</f>
        <v>BSc in Enginreering, Innovation and Business - Sdb.</v>
      </c>
      <c r="DP46" t="str">
        <f>IF(AND(XPlan_raw[[#This Row],[BSc in Software]]&lt;&gt;"(tom)",XPlan_raw[[#This Row],[BSc in Software]]&lt;&gt;""),CY$11,"")</f>
        <v/>
      </c>
      <c r="DQ46" t="str">
        <f>IF(AND(XPlan_raw[[#This Row],[BSc in Mechanical Engineering]]&lt;&gt;"(tom)",XPlan_raw[[#This Row],[BSc in Mechanical Engineering]]&lt;&gt;""),CZ$11,"")</f>
        <v>BSc in Mechanical Engineering - Sdb.</v>
      </c>
      <c r="DR46" t="str">
        <f>IF(AND(XPlan_raw[[#This Row],[BSc in Mechatronic Engineering]]&lt;&gt;"(tom)",XPlan_raw[[#This Row],[BSc in Mechatronic Engineering]]&lt;&gt;""),DA$11,"")</f>
        <v>BSc in Mechatronic Engineering - Sdb.</v>
      </c>
      <c r="DS46" t="str">
        <f>IF(AND(XPlan_raw[[#This Row],[MSc in Electronics]]&lt;&gt;"(tom)",XPlan_raw[[#This Row],[MSc in Electronics]]&lt;&gt;""),DB$11,"")</f>
        <v/>
      </c>
      <c r="DT46" t="str">
        <f>IF(AND(XPlan_raw[[#This Row],[MSc in I&amp;B]]&lt;&gt;"(tom)",XPlan_raw[[#This Row],[MSc in I&amp;B]]&lt;&gt;""),DC$11,"")</f>
        <v/>
      </c>
      <c r="DU46" t="str">
        <f>IF(AND(XPlan_raw[[#This Row],[MSc in Pysics and Technology]]&lt;&gt;"(tom)",XPlan_raw[[#This Row],[MSc in Pysics and Technology]]&lt;&gt;""),DD$11,"")</f>
        <v/>
      </c>
      <c r="DV46" t="str">
        <f>IF(AND(XPlan_raw[[#This Row],[MSc in Software]]&lt;&gt;"(tom)",XPlan_raw[[#This Row],[MSc in Software]]&lt;&gt;""),DE$11,"")</f>
        <v/>
      </c>
      <c r="DW46" t="str">
        <f>IF(AND(XPlan_raw[[#This Row],[MSc in Mechanical Engineering]]&lt;&gt;"(tom)",XPlan_raw[[#This Row],[MSc in Mechanical Engineering]]&lt;&gt;""),DF$11,"")</f>
        <v/>
      </c>
      <c r="DX46" t="str">
        <f>IF(AND(XPlan_raw[[#This Row],[MSc in Mechatronic Engineering]]&lt;&gt;"(tom)",XPlan_raw[[#This Row],[MSc in Mechatronic Engineering]]&lt;&gt;""),DG$11,"")</f>
        <v/>
      </c>
      <c r="DY46" t="str">
        <f>IF(AND(XPlan_raw[[#This Row],[MSc in Supply Chain Digitalisation ]]&lt;&gt;"(tom)",XPlan_raw[[#This Row],[MSc in Supply Chain Digitalisation ]]&lt;&gt;""),DH$11,"")</f>
        <v/>
      </c>
      <c r="DZ46" t="str">
        <f>IF(AND(XPlan_raw[[#This Row],[Enkeltfag/Exchange]]&lt;&gt;"(tom)",XPlan_raw[[#This Row],[Enkeltfag/Exchange]]&lt;&gt;""),DI$11,"")</f>
        <v/>
      </c>
    </row>
    <row r="47" spans="2:130" x14ac:dyDescent="0.25">
      <c r="B47" t="str">
        <f>IF(Q47="ja",XPlan_rawFinal[[#This Row],[EKA_kode]],"")</f>
        <v>T370083402</v>
      </c>
      <c r="C47" t="str">
        <f>IF(XPlan[[#This Row],[EKA]]&lt;&gt;"",XPlan_rawFinal[[#This Row],[eka_langtnavn]],"")</f>
        <v>Electronics Semester Project 2 C</v>
      </c>
      <c r="D47" t="str">
        <f>IF(XPlan[[#This Row],[EKA]]&lt;&gt;"",IF(XPlan_rawFinal[[#This Row],[Interne-kode]]&lt;&gt;"(tom)",XPlan_rawFinal[[#This Row],[Interne-kode]],""),"")</f>
        <v>EE-SPRO2C</v>
      </c>
      <c r="E4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47" t="str">
        <f>IF(XPlan[[#This Row],[EKA]]&lt;&gt;"",IF(XPlan_rawFinal[[#This Row],[Campus]]&lt;&gt;"(tom)",XPlan_rawFinal[[#This Row],[Campus]],""),"")</f>
        <v>Sønderborg</v>
      </c>
      <c r="H47" t="str">
        <f>IF(XPlan[[#This Row],[EKA]]&lt;&gt;"",IF(OR(XPlan_rawFinal[[#This Row],[Prøveform]]="(tom)",XPlan_rawFinal[[#This Row],[Prøveform]]=""),"",XPlan_rawFinal[[#This Row],[Prøveform]]),"")</f>
        <v>Hand-In</v>
      </c>
      <c r="I47" t="str">
        <f>IF(XPlan[[#This Row],[EKA]]&lt;&gt;"",IF(XPlan_rawFinal[[#This Row],[Eksaminator_samlet]]&lt;&gt;"",XPlan_rawFinal[[#This Row],[Eksaminator_samlet]],""),"")</f>
        <v>Bente Olsen, William Greenbank</v>
      </c>
      <c r="J47" t="str">
        <f>IF(XPlan[[#This Row],[EKA]]&lt;&gt;"",IF(OR(XPlan_rawFinal[[#This Row],[Censur]]="(tom)",XPlan_rawFinal[[#This Row],[Censur]]=""),"",XPlan_rawFinal[[#This Row],[Censur]]),"")</f>
        <v>Second examiner: Internal</v>
      </c>
      <c r="K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47" t="s">
        <v>90</v>
      </c>
      <c r="M47" t="str">
        <f>IF(XPlan[[#This Row],[EKA]]&lt;&gt;"",IF(XPlan_rawFinal[[#This Row],[BEMÆRK]]&lt;&gt;"(tom)",XPlan_rawFinal[[#This Row],[BEMÆRK]],""),"")</f>
        <v/>
      </c>
      <c r="N4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Sdb.,,,,,,,,,,,,,All exams</v>
      </c>
      <c r="Q47" t="s">
        <v>107</v>
      </c>
      <c r="R47" t="s">
        <v>439</v>
      </c>
      <c r="S47" t="s">
        <v>440</v>
      </c>
      <c r="T47" t="s">
        <v>441</v>
      </c>
      <c r="U47" t="s">
        <v>291</v>
      </c>
      <c r="V47" t="s">
        <v>95</v>
      </c>
      <c r="W47" s="4">
        <v>46174</v>
      </c>
      <c r="Y47" t="s">
        <v>525</v>
      </c>
      <c r="Z47" t="s">
        <v>106</v>
      </c>
      <c r="AA47" t="s">
        <v>98</v>
      </c>
      <c r="AB47" s="4">
        <v>46244</v>
      </c>
      <c r="AE47" t="s">
        <v>99</v>
      </c>
      <c r="AF47" t="s">
        <v>95</v>
      </c>
      <c r="AG47" t="s">
        <v>100</v>
      </c>
      <c r="AH47" t="s">
        <v>100</v>
      </c>
      <c r="AI47" t="s">
        <v>100</v>
      </c>
      <c r="AJ47" t="s">
        <v>21</v>
      </c>
      <c r="AK47" t="s">
        <v>100</v>
      </c>
      <c r="AL47" t="s">
        <v>100</v>
      </c>
      <c r="AM47" t="s">
        <v>100</v>
      </c>
      <c r="AN47" t="s">
        <v>100</v>
      </c>
      <c r="AO47" t="s">
        <v>100</v>
      </c>
      <c r="AP47" t="s">
        <v>100</v>
      </c>
      <c r="AQ47" t="s">
        <v>100</v>
      </c>
      <c r="AR47" t="s">
        <v>100</v>
      </c>
      <c r="AS47" t="s">
        <v>100</v>
      </c>
      <c r="AT47" t="s">
        <v>100</v>
      </c>
      <c r="AU47" t="s">
        <v>100</v>
      </c>
      <c r="AV47" t="s">
        <v>100</v>
      </c>
      <c r="AY47" t="s">
        <v>423</v>
      </c>
      <c r="AZ47" t="s">
        <v>424</v>
      </c>
      <c r="BA47" t="s">
        <v>425</v>
      </c>
      <c r="BB47" t="s">
        <v>167</v>
      </c>
      <c r="BC47" t="s">
        <v>95</v>
      </c>
      <c r="BD47" s="4">
        <v>46174</v>
      </c>
      <c r="BE47" s="4"/>
      <c r="BF47" t="s">
        <v>523</v>
      </c>
      <c r="BG47" t="s">
        <v>106</v>
      </c>
      <c r="BH47" t="s">
        <v>112</v>
      </c>
      <c r="BI47" s="4">
        <v>46244</v>
      </c>
      <c r="BJ47" s="4"/>
      <c r="BL47" t="s">
        <v>99</v>
      </c>
      <c r="BM47" t="s">
        <v>95</v>
      </c>
      <c r="BN47" t="s">
        <v>100</v>
      </c>
      <c r="BO47" t="s">
        <v>100</v>
      </c>
      <c r="BP47" t="s">
        <v>100</v>
      </c>
      <c r="BQ47" t="s">
        <v>21</v>
      </c>
      <c r="BR47" t="s">
        <v>100</v>
      </c>
      <c r="BS47" t="s">
        <v>100</v>
      </c>
      <c r="BT47" t="s">
        <v>100</v>
      </c>
      <c r="BU47" t="s">
        <v>100</v>
      </c>
      <c r="BV47" t="s">
        <v>100</v>
      </c>
      <c r="BW47" t="s">
        <v>100</v>
      </c>
      <c r="BX47" t="s">
        <v>100</v>
      </c>
      <c r="BY47" t="s">
        <v>100</v>
      </c>
      <c r="BZ47" t="s">
        <v>100</v>
      </c>
      <c r="CA47" t="s">
        <v>100</v>
      </c>
      <c r="CB47" t="s">
        <v>100</v>
      </c>
      <c r="CC47" t="s">
        <v>33</v>
      </c>
      <c r="CE47" t="s">
        <v>298</v>
      </c>
      <c r="CF47" t="s">
        <v>299</v>
      </c>
      <c r="CG47" t="s">
        <v>300</v>
      </c>
      <c r="CH47" t="s">
        <v>291</v>
      </c>
      <c r="CI47" t="s">
        <v>95</v>
      </c>
      <c r="CJ47" s="4">
        <v>46195</v>
      </c>
      <c r="CK47" s="4">
        <v>46198</v>
      </c>
      <c r="CL47" t="s">
        <v>506</v>
      </c>
      <c r="CM47" t="s">
        <v>111</v>
      </c>
      <c r="CN47" t="s">
        <v>98</v>
      </c>
      <c r="CO47" s="4">
        <v>46252</v>
      </c>
      <c r="CP47" s="4"/>
      <c r="CR47" t="s">
        <v>99</v>
      </c>
      <c r="CS47" t="s">
        <v>95</v>
      </c>
      <c r="CT47" t="s">
        <v>100</v>
      </c>
      <c r="CU47" t="s">
        <v>19</v>
      </c>
      <c r="CV47" t="s">
        <v>100</v>
      </c>
      <c r="CW47" t="s">
        <v>100</v>
      </c>
      <c r="CX47" t="s">
        <v>100</v>
      </c>
      <c r="CY47" t="s">
        <v>100</v>
      </c>
      <c r="CZ47" t="s">
        <v>100</v>
      </c>
      <c r="DA47" t="s">
        <v>100</v>
      </c>
      <c r="DB47" t="s">
        <v>100</v>
      </c>
      <c r="DC47" t="s">
        <v>100</v>
      </c>
      <c r="DD47" t="s">
        <v>100</v>
      </c>
      <c r="DE47" t="s">
        <v>100</v>
      </c>
      <c r="DF47" t="s">
        <v>100</v>
      </c>
      <c r="DG47" t="s">
        <v>100</v>
      </c>
      <c r="DH47" t="s">
        <v>100</v>
      </c>
      <c r="DI47" t="s">
        <v>100</v>
      </c>
      <c r="DK47" t="str">
        <f>IF(AND(XPlan_raw[[#This Row],[BEng in Electronics]]&lt;&gt;"(tom)",XPlan_raw[[#This Row],[BEng in Electronics]]&lt;&gt;""),CT$11,"")</f>
        <v/>
      </c>
      <c r="DL47" t="str">
        <f>IF(AND(XPlan_raw[[#This Row],[BEng in Mechanical Engineering]]&lt;&gt;"(tom)",XPlan_raw[[#This Row],[BEng in Mechanical Engineering]]&lt;&gt;""),CU$11,"")</f>
        <v>BEng in Mechanical Engineering - Sdb.</v>
      </c>
      <c r="DM47" t="str">
        <f>IF(AND(XPlan_raw[[#This Row],[BEng in Mechatronics]]&lt;&gt;"(tom)",XPlan_raw[[#This Row],[BEng in Mechatronics]]&lt;&gt;""),CV$11,"")</f>
        <v/>
      </c>
      <c r="DN47" t="str">
        <f>IF(AND(XPlan_raw[[#This Row],[BSc in Electronics]]&lt;&gt;"(tom)",XPlan_raw[[#This Row],[BSc in Electronics]]&lt;&gt;""),CW$11,"")</f>
        <v/>
      </c>
      <c r="DO47" t="str">
        <f>IF(AND(XPlan_raw[[#This Row],[BSc in I&amp;B]]&lt;&gt;"(tom)",XPlan_raw[[#This Row],[BSc in I&amp;B]]&lt;&gt;""),CX$11,"")</f>
        <v/>
      </c>
      <c r="DP47" t="str">
        <f>IF(AND(XPlan_raw[[#This Row],[BSc in Software]]&lt;&gt;"(tom)",XPlan_raw[[#This Row],[BSc in Software]]&lt;&gt;""),CY$11,"")</f>
        <v/>
      </c>
      <c r="DQ47" t="str">
        <f>IF(AND(XPlan_raw[[#This Row],[BSc in Mechanical Engineering]]&lt;&gt;"(tom)",XPlan_raw[[#This Row],[BSc in Mechanical Engineering]]&lt;&gt;""),CZ$11,"")</f>
        <v/>
      </c>
      <c r="DR47" t="str">
        <f>IF(AND(XPlan_raw[[#This Row],[BSc in Mechatronic Engineering]]&lt;&gt;"(tom)",XPlan_raw[[#This Row],[BSc in Mechatronic Engineering]]&lt;&gt;""),DA$11,"")</f>
        <v/>
      </c>
      <c r="DS47" t="str">
        <f>IF(AND(XPlan_raw[[#This Row],[MSc in Electronics]]&lt;&gt;"(tom)",XPlan_raw[[#This Row],[MSc in Electronics]]&lt;&gt;""),DB$11,"")</f>
        <v/>
      </c>
      <c r="DT47" t="str">
        <f>IF(AND(XPlan_raw[[#This Row],[MSc in I&amp;B]]&lt;&gt;"(tom)",XPlan_raw[[#This Row],[MSc in I&amp;B]]&lt;&gt;""),DC$11,"")</f>
        <v/>
      </c>
      <c r="DU47" t="str">
        <f>IF(AND(XPlan_raw[[#This Row],[MSc in Pysics and Technology]]&lt;&gt;"(tom)",XPlan_raw[[#This Row],[MSc in Pysics and Technology]]&lt;&gt;""),DD$11,"")</f>
        <v/>
      </c>
      <c r="DV47" t="str">
        <f>IF(AND(XPlan_raw[[#This Row],[MSc in Software]]&lt;&gt;"(tom)",XPlan_raw[[#This Row],[MSc in Software]]&lt;&gt;""),DE$11,"")</f>
        <v/>
      </c>
      <c r="DW47" t="str">
        <f>IF(AND(XPlan_raw[[#This Row],[MSc in Mechanical Engineering]]&lt;&gt;"(tom)",XPlan_raw[[#This Row],[MSc in Mechanical Engineering]]&lt;&gt;""),DF$11,"")</f>
        <v/>
      </c>
      <c r="DX47" t="str">
        <f>IF(AND(XPlan_raw[[#This Row],[MSc in Mechatronic Engineering]]&lt;&gt;"(tom)",XPlan_raw[[#This Row],[MSc in Mechatronic Engineering]]&lt;&gt;""),DG$11,"")</f>
        <v/>
      </c>
      <c r="DY47" t="str">
        <f>IF(AND(XPlan_raw[[#This Row],[MSc in Supply Chain Digitalisation ]]&lt;&gt;"(tom)",XPlan_raw[[#This Row],[MSc in Supply Chain Digitalisation ]]&lt;&gt;""),DH$11,"")</f>
        <v/>
      </c>
      <c r="DZ47" t="str">
        <f>IF(AND(XPlan_raw[[#This Row],[Enkeltfag/Exchange]]&lt;&gt;"(tom)",XPlan_raw[[#This Row],[Enkeltfag/Exchange]]&lt;&gt;""),DI$11,"")</f>
        <v/>
      </c>
    </row>
    <row r="48" spans="2:130" x14ac:dyDescent="0.25">
      <c r="B48" t="str">
        <f>IF(Q48="ja",XPlan_rawFinal[[#This Row],[EKA_kode]],"")</f>
        <v>T370082402</v>
      </c>
      <c r="C48" t="str">
        <f>IF(XPlan[[#This Row],[EKA]]&lt;&gt;"",XPlan_rawFinal[[#This Row],[eka_langtnavn]],"")</f>
        <v>Electronics Semester Project 2 D</v>
      </c>
      <c r="D48" t="str">
        <f>IF(XPlan[[#This Row],[EKA]]&lt;&gt;"",IF(XPlan_rawFinal[[#This Row],[Interne-kode]]&lt;&gt;"(tom)",XPlan_rawFinal[[#This Row],[Interne-kode]],""),"")</f>
        <v>EE-SPRO2D</v>
      </c>
      <c r="E4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48" t="str">
        <f>IF(XPlan[[#This Row],[EKA]]&lt;&gt;"",IF(XPlan_rawFinal[[#This Row],[Campus]]&lt;&gt;"(tom)",XPlan_rawFinal[[#This Row],[Campus]],""),"")</f>
        <v>Sønderborg</v>
      </c>
      <c r="H48" t="str">
        <f>IF(XPlan[[#This Row],[EKA]]&lt;&gt;"",IF(OR(XPlan_rawFinal[[#This Row],[Prøveform]]="(tom)",XPlan_rawFinal[[#This Row],[Prøveform]]=""),"",XPlan_rawFinal[[#This Row],[Prøveform]]),"")</f>
        <v>Hand-In</v>
      </c>
      <c r="I48" t="str">
        <f>IF(XPlan[[#This Row],[EKA]]&lt;&gt;"",IF(XPlan_rawFinal[[#This Row],[Eksaminator_samlet]]&lt;&gt;"",XPlan_rawFinal[[#This Row],[Eksaminator_samlet]],""),"")</f>
        <v>Bente Olsen, William Greenbank</v>
      </c>
      <c r="J48" t="str">
        <f>IF(XPlan[[#This Row],[EKA]]&lt;&gt;"",IF(OR(XPlan_rawFinal[[#This Row],[Censur]]="(tom)",XPlan_rawFinal[[#This Row],[Censur]]=""),"",XPlan_rawFinal[[#This Row],[Censur]]),"")</f>
        <v>Second examiner: Internal</v>
      </c>
      <c r="K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48" t="s">
        <v>90</v>
      </c>
      <c r="M48" t="str">
        <f>IF(XPlan[[#This Row],[EKA]]&lt;&gt;"",IF(XPlan_rawFinal[[#This Row],[BEMÆRK]]&lt;&gt;"(tom)",XPlan_rawFinal[[#This Row],[BEMÆRK]],""),"")</f>
        <v/>
      </c>
      <c r="N4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Sdb.,,,,,,,,,,,,,,,,All exams</v>
      </c>
      <c r="Q48" t="s">
        <v>107</v>
      </c>
      <c r="R48" t="s">
        <v>436</v>
      </c>
      <c r="S48" t="s">
        <v>437</v>
      </c>
      <c r="T48" t="s">
        <v>438</v>
      </c>
      <c r="U48" t="s">
        <v>291</v>
      </c>
      <c r="V48" t="s">
        <v>95</v>
      </c>
      <c r="W48" s="4">
        <v>46174</v>
      </c>
      <c r="Y48" t="s">
        <v>525</v>
      </c>
      <c r="Z48" t="s">
        <v>106</v>
      </c>
      <c r="AA48" t="s">
        <v>98</v>
      </c>
      <c r="AB48" s="4">
        <v>46244</v>
      </c>
      <c r="AE48" t="s">
        <v>99</v>
      </c>
      <c r="AF48" t="s">
        <v>95</v>
      </c>
      <c r="AG48" t="s">
        <v>18</v>
      </c>
      <c r="AH48" t="s">
        <v>100</v>
      </c>
      <c r="AI48" t="s">
        <v>100</v>
      </c>
      <c r="AJ48" t="s">
        <v>100</v>
      </c>
      <c r="AK48" t="s">
        <v>100</v>
      </c>
      <c r="AL48" t="s">
        <v>100</v>
      </c>
      <c r="AM48" t="s">
        <v>100</v>
      </c>
      <c r="AN48" t="s">
        <v>100</v>
      </c>
      <c r="AO48" t="s">
        <v>100</v>
      </c>
      <c r="AP48" t="s">
        <v>100</v>
      </c>
      <c r="AQ48" t="s">
        <v>100</v>
      </c>
      <c r="AR48" t="s">
        <v>100</v>
      </c>
      <c r="AS48" t="s">
        <v>100</v>
      </c>
      <c r="AT48" t="s">
        <v>100</v>
      </c>
      <c r="AU48" t="s">
        <v>100</v>
      </c>
      <c r="AV48" t="s">
        <v>100</v>
      </c>
      <c r="AY48" t="s">
        <v>420</v>
      </c>
      <c r="AZ48" t="s">
        <v>421</v>
      </c>
      <c r="BA48" t="s">
        <v>422</v>
      </c>
      <c r="BB48" t="s">
        <v>167</v>
      </c>
      <c r="BC48" t="s">
        <v>95</v>
      </c>
      <c r="BD48" s="4">
        <v>46174</v>
      </c>
      <c r="BE48" s="4"/>
      <c r="BF48" t="s">
        <v>523</v>
      </c>
      <c r="BG48" t="s">
        <v>106</v>
      </c>
      <c r="BH48" t="s">
        <v>112</v>
      </c>
      <c r="BI48" s="4">
        <v>46244</v>
      </c>
      <c r="BJ48" s="4"/>
      <c r="BL48" t="s">
        <v>99</v>
      </c>
      <c r="BM48" t="s">
        <v>95</v>
      </c>
      <c r="BN48" t="s">
        <v>18</v>
      </c>
      <c r="BO48" t="s">
        <v>100</v>
      </c>
      <c r="BP48" t="s">
        <v>100</v>
      </c>
      <c r="BQ48" t="s">
        <v>100</v>
      </c>
      <c r="BR48" t="s">
        <v>100</v>
      </c>
      <c r="BS48" t="s">
        <v>100</v>
      </c>
      <c r="BT48" t="s">
        <v>100</v>
      </c>
      <c r="BU48" t="s">
        <v>100</v>
      </c>
      <c r="BV48" t="s">
        <v>100</v>
      </c>
      <c r="BW48" t="s">
        <v>100</v>
      </c>
      <c r="BX48" t="s">
        <v>100</v>
      </c>
      <c r="BY48" t="s">
        <v>100</v>
      </c>
      <c r="BZ48" t="s">
        <v>100</v>
      </c>
      <c r="CA48" t="s">
        <v>100</v>
      </c>
      <c r="CB48" t="s">
        <v>100</v>
      </c>
      <c r="CC48" t="s">
        <v>33</v>
      </c>
      <c r="CE48" t="s">
        <v>301</v>
      </c>
      <c r="CF48" t="s">
        <v>302</v>
      </c>
      <c r="CG48" t="s">
        <v>303</v>
      </c>
      <c r="CH48" t="s">
        <v>167</v>
      </c>
      <c r="CI48" t="s">
        <v>95</v>
      </c>
      <c r="CJ48" s="4">
        <v>46195</v>
      </c>
      <c r="CK48" s="4">
        <v>46197</v>
      </c>
      <c r="CL48" t="s">
        <v>507</v>
      </c>
      <c r="CM48" t="s">
        <v>185</v>
      </c>
      <c r="CN48" t="s">
        <v>112</v>
      </c>
      <c r="CO48" s="4">
        <v>46260</v>
      </c>
      <c r="CP48" s="4"/>
      <c r="CR48" t="s">
        <v>99</v>
      </c>
      <c r="CS48" t="s">
        <v>95</v>
      </c>
      <c r="CT48" t="s">
        <v>100</v>
      </c>
      <c r="CU48" t="s">
        <v>19</v>
      </c>
      <c r="CV48" t="s">
        <v>100</v>
      </c>
      <c r="CW48" t="s">
        <v>100</v>
      </c>
      <c r="CX48" t="s">
        <v>100</v>
      </c>
      <c r="CY48" t="s">
        <v>100</v>
      </c>
      <c r="CZ48" t="s">
        <v>100</v>
      </c>
      <c r="DA48" t="s">
        <v>100</v>
      </c>
      <c r="DB48" t="s">
        <v>100</v>
      </c>
      <c r="DC48" t="s">
        <v>100</v>
      </c>
      <c r="DD48" t="s">
        <v>100</v>
      </c>
      <c r="DE48" t="s">
        <v>100</v>
      </c>
      <c r="DF48" t="s">
        <v>100</v>
      </c>
      <c r="DG48" t="s">
        <v>100</v>
      </c>
      <c r="DH48" t="s">
        <v>100</v>
      </c>
      <c r="DI48" t="s">
        <v>100</v>
      </c>
      <c r="DK48" t="str">
        <f>IF(AND(XPlan_raw[[#This Row],[BEng in Electronics]]&lt;&gt;"(tom)",XPlan_raw[[#This Row],[BEng in Electronics]]&lt;&gt;""),CT$11,"")</f>
        <v/>
      </c>
      <c r="DL48" t="str">
        <f>IF(AND(XPlan_raw[[#This Row],[BEng in Mechanical Engineering]]&lt;&gt;"(tom)",XPlan_raw[[#This Row],[BEng in Mechanical Engineering]]&lt;&gt;""),CU$11,"")</f>
        <v>BEng in Mechanical Engineering - Sdb.</v>
      </c>
      <c r="DM48" t="str">
        <f>IF(AND(XPlan_raw[[#This Row],[BEng in Mechatronics]]&lt;&gt;"(tom)",XPlan_raw[[#This Row],[BEng in Mechatronics]]&lt;&gt;""),CV$11,"")</f>
        <v/>
      </c>
      <c r="DN48" t="str">
        <f>IF(AND(XPlan_raw[[#This Row],[BSc in Electronics]]&lt;&gt;"(tom)",XPlan_raw[[#This Row],[BSc in Electronics]]&lt;&gt;""),CW$11,"")</f>
        <v/>
      </c>
      <c r="DO48" t="str">
        <f>IF(AND(XPlan_raw[[#This Row],[BSc in I&amp;B]]&lt;&gt;"(tom)",XPlan_raw[[#This Row],[BSc in I&amp;B]]&lt;&gt;""),CX$11,"")</f>
        <v/>
      </c>
      <c r="DP48" t="str">
        <f>IF(AND(XPlan_raw[[#This Row],[BSc in Software]]&lt;&gt;"(tom)",XPlan_raw[[#This Row],[BSc in Software]]&lt;&gt;""),CY$11,"")</f>
        <v/>
      </c>
      <c r="DQ48" t="str">
        <f>IF(AND(XPlan_raw[[#This Row],[BSc in Mechanical Engineering]]&lt;&gt;"(tom)",XPlan_raw[[#This Row],[BSc in Mechanical Engineering]]&lt;&gt;""),CZ$11,"")</f>
        <v/>
      </c>
      <c r="DR48" t="str">
        <f>IF(AND(XPlan_raw[[#This Row],[BSc in Mechatronic Engineering]]&lt;&gt;"(tom)",XPlan_raw[[#This Row],[BSc in Mechatronic Engineering]]&lt;&gt;""),DA$11,"")</f>
        <v/>
      </c>
      <c r="DS48" t="str">
        <f>IF(AND(XPlan_raw[[#This Row],[MSc in Electronics]]&lt;&gt;"(tom)",XPlan_raw[[#This Row],[MSc in Electronics]]&lt;&gt;""),DB$11,"")</f>
        <v/>
      </c>
      <c r="DT48" t="str">
        <f>IF(AND(XPlan_raw[[#This Row],[MSc in I&amp;B]]&lt;&gt;"(tom)",XPlan_raw[[#This Row],[MSc in I&amp;B]]&lt;&gt;""),DC$11,"")</f>
        <v/>
      </c>
      <c r="DU48" t="str">
        <f>IF(AND(XPlan_raw[[#This Row],[MSc in Pysics and Technology]]&lt;&gt;"(tom)",XPlan_raw[[#This Row],[MSc in Pysics and Technology]]&lt;&gt;""),DD$11,"")</f>
        <v/>
      </c>
      <c r="DV48" t="str">
        <f>IF(AND(XPlan_raw[[#This Row],[MSc in Software]]&lt;&gt;"(tom)",XPlan_raw[[#This Row],[MSc in Software]]&lt;&gt;""),DE$11,"")</f>
        <v/>
      </c>
      <c r="DW48" t="str">
        <f>IF(AND(XPlan_raw[[#This Row],[MSc in Mechanical Engineering]]&lt;&gt;"(tom)",XPlan_raw[[#This Row],[MSc in Mechanical Engineering]]&lt;&gt;""),DF$11,"")</f>
        <v/>
      </c>
      <c r="DX48" t="str">
        <f>IF(AND(XPlan_raw[[#This Row],[MSc in Mechatronic Engineering]]&lt;&gt;"(tom)",XPlan_raw[[#This Row],[MSc in Mechatronic Engineering]]&lt;&gt;""),DG$11,"")</f>
        <v/>
      </c>
      <c r="DY48" t="str">
        <f>IF(AND(XPlan_raw[[#This Row],[MSc in Supply Chain Digitalisation ]]&lt;&gt;"(tom)",XPlan_raw[[#This Row],[MSc in Supply Chain Digitalisation ]]&lt;&gt;""),DH$11,"")</f>
        <v/>
      </c>
      <c r="DZ48" t="str">
        <f>IF(AND(XPlan_raw[[#This Row],[Enkeltfag/Exchange]]&lt;&gt;"(tom)",XPlan_raw[[#This Row],[Enkeltfag/Exchange]]&lt;&gt;""),DI$11,"")</f>
        <v/>
      </c>
    </row>
    <row r="49" spans="2:130" x14ac:dyDescent="0.25">
      <c r="B49" t="str">
        <f>IF(Q49="ja",XPlan_rawFinal[[#This Row],[EKA_kode]],"")</f>
        <v>T370058402</v>
      </c>
      <c r="C49" t="str">
        <f>IF(XPlan[[#This Row],[EKA]]&lt;&gt;"",XPlan_rawFinal[[#This Row],[eka_langtnavn]],"")</f>
        <v>Electronics Semester Project 4 C</v>
      </c>
      <c r="D49" t="str">
        <f>IF(XPlan[[#This Row],[EKA]]&lt;&gt;"",IF(XPlan_rawFinal[[#This Row],[Interne-kode]]&lt;&gt;"(tom)",XPlan_rawFinal[[#This Row],[Interne-kode]],""),"")</f>
        <v>EE-SPRO4C</v>
      </c>
      <c r="E4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49" t="str">
        <f>IF(XPlan[[#This Row],[EKA]]&lt;&gt;"",IF(XPlan_rawFinal[[#This Row],[Campus]]&lt;&gt;"(tom)",XPlan_rawFinal[[#This Row],[Campus]],""),"")</f>
        <v>Sønderborg</v>
      </c>
      <c r="H49" t="str">
        <f>IF(XPlan[[#This Row],[EKA]]&lt;&gt;"",IF(OR(XPlan_rawFinal[[#This Row],[Prøveform]]="(tom)",XPlan_rawFinal[[#This Row],[Prøveform]]=""),"",XPlan_rawFinal[[#This Row],[Prøveform]]),"")</f>
        <v>Hand-In</v>
      </c>
      <c r="I49" t="str">
        <f>IF(XPlan[[#This Row],[EKA]]&lt;&gt;"",IF(XPlan_rawFinal[[#This Row],[Eksaminator_samlet]]&lt;&gt;"",XPlan_rawFinal[[#This Row],[Eksaminator_samlet]],""),"")</f>
        <v>Mohammed Ali Khan, Navid Bayati</v>
      </c>
      <c r="J49" t="str">
        <f>IF(XPlan[[#This Row],[EKA]]&lt;&gt;"",IF(OR(XPlan_rawFinal[[#This Row],[Censur]]="(tom)",XPlan_rawFinal[[#This Row],[Censur]]=""),"",XPlan_rawFinal[[#This Row],[Censur]]),"")</f>
        <v>Second examiner: External</v>
      </c>
      <c r="K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49" t="s">
        <v>90</v>
      </c>
      <c r="M49" t="str">
        <f>IF(XPlan[[#This Row],[EKA]]&lt;&gt;"",IF(XPlan_rawFinal[[#This Row],[BEMÆRK]]&lt;&gt;"(tom)",XPlan_rawFinal[[#This Row],[BEMÆRK]],""),"")</f>
        <v/>
      </c>
      <c r="N4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Sdb.,,,,,,,,,,,,Exchange students,All exams</v>
      </c>
      <c r="Q49" t="s">
        <v>107</v>
      </c>
      <c r="R49" t="s">
        <v>423</v>
      </c>
      <c r="S49" t="s">
        <v>424</v>
      </c>
      <c r="T49" t="s">
        <v>425</v>
      </c>
      <c r="U49" t="s">
        <v>167</v>
      </c>
      <c r="V49" t="s">
        <v>95</v>
      </c>
      <c r="W49" s="4">
        <v>46174</v>
      </c>
      <c r="Y49" t="s">
        <v>523</v>
      </c>
      <c r="Z49" t="s">
        <v>106</v>
      </c>
      <c r="AA49" t="s">
        <v>112</v>
      </c>
      <c r="AB49" s="4">
        <v>46244</v>
      </c>
      <c r="AE49" t="s">
        <v>99</v>
      </c>
      <c r="AF49" t="s">
        <v>95</v>
      </c>
      <c r="AG49" t="s">
        <v>100</v>
      </c>
      <c r="AH49" t="s">
        <v>100</v>
      </c>
      <c r="AI49" t="s">
        <v>100</v>
      </c>
      <c r="AJ49" t="s">
        <v>21</v>
      </c>
      <c r="AK49" t="s">
        <v>100</v>
      </c>
      <c r="AL49" t="s">
        <v>100</v>
      </c>
      <c r="AM49" t="s">
        <v>100</v>
      </c>
      <c r="AN49" t="s">
        <v>100</v>
      </c>
      <c r="AO49" t="s">
        <v>100</v>
      </c>
      <c r="AP49" t="s">
        <v>100</v>
      </c>
      <c r="AQ49" t="s">
        <v>100</v>
      </c>
      <c r="AR49" t="s">
        <v>100</v>
      </c>
      <c r="AS49" t="s">
        <v>100</v>
      </c>
      <c r="AT49" t="s">
        <v>100</v>
      </c>
      <c r="AU49" t="s">
        <v>100</v>
      </c>
      <c r="AV49" t="s">
        <v>33</v>
      </c>
      <c r="AY49" t="s">
        <v>397</v>
      </c>
      <c r="AZ49" t="s">
        <v>398</v>
      </c>
      <c r="BA49" t="s">
        <v>399</v>
      </c>
      <c r="BB49" t="s">
        <v>95</v>
      </c>
      <c r="BC49" t="s">
        <v>95</v>
      </c>
      <c r="BD49" s="4">
        <v>46174</v>
      </c>
      <c r="BE49" s="4"/>
      <c r="BF49" t="s">
        <v>518</v>
      </c>
      <c r="BG49" t="s">
        <v>106</v>
      </c>
      <c r="BH49" t="s">
        <v>98</v>
      </c>
      <c r="BI49" s="4">
        <v>46244</v>
      </c>
      <c r="BJ49" s="4"/>
      <c r="BL49" t="s">
        <v>99</v>
      </c>
      <c r="BM49" t="s">
        <v>95</v>
      </c>
      <c r="BN49" t="s">
        <v>100</v>
      </c>
      <c r="BO49" t="s">
        <v>100</v>
      </c>
      <c r="BP49" t="s">
        <v>100</v>
      </c>
      <c r="BQ49" t="s">
        <v>100</v>
      </c>
      <c r="BR49" t="s">
        <v>100</v>
      </c>
      <c r="BS49" t="s">
        <v>100</v>
      </c>
      <c r="BT49" t="s">
        <v>100</v>
      </c>
      <c r="BU49" t="s">
        <v>100</v>
      </c>
      <c r="BV49" t="s">
        <v>100</v>
      </c>
      <c r="BW49" t="s">
        <v>100</v>
      </c>
      <c r="BX49" t="s">
        <v>100</v>
      </c>
      <c r="BY49" t="s">
        <v>100</v>
      </c>
      <c r="BZ49" t="s">
        <v>100</v>
      </c>
      <c r="CA49" t="s">
        <v>31</v>
      </c>
      <c r="CB49" t="s">
        <v>100</v>
      </c>
      <c r="CC49" t="s">
        <v>33</v>
      </c>
      <c r="CE49" t="s">
        <v>142</v>
      </c>
      <c r="CF49" t="s">
        <v>143</v>
      </c>
      <c r="CG49" t="s">
        <v>144</v>
      </c>
      <c r="CH49" t="s">
        <v>149</v>
      </c>
      <c r="CI49" t="s">
        <v>95</v>
      </c>
      <c r="CJ49" s="4">
        <v>46192</v>
      </c>
      <c r="CK49" s="4"/>
      <c r="CL49" t="s">
        <v>145</v>
      </c>
      <c r="CM49" t="s">
        <v>111</v>
      </c>
      <c r="CN49" t="s">
        <v>98</v>
      </c>
      <c r="CO49" s="4">
        <v>46260</v>
      </c>
      <c r="CP49" s="4"/>
      <c r="CR49" t="s">
        <v>99</v>
      </c>
      <c r="CS49" t="s">
        <v>95</v>
      </c>
      <c r="CT49" t="s">
        <v>100</v>
      </c>
      <c r="CU49" t="s">
        <v>19</v>
      </c>
      <c r="CV49" t="s">
        <v>100</v>
      </c>
      <c r="CW49" t="s">
        <v>100</v>
      </c>
      <c r="CX49" t="s">
        <v>100</v>
      </c>
      <c r="CY49" t="s">
        <v>100</v>
      </c>
      <c r="CZ49" t="s">
        <v>24</v>
      </c>
      <c r="DA49" t="s">
        <v>100</v>
      </c>
      <c r="DB49" t="s">
        <v>100</v>
      </c>
      <c r="DC49" t="s">
        <v>100</v>
      </c>
      <c r="DD49" t="s">
        <v>100</v>
      </c>
      <c r="DE49" t="s">
        <v>100</v>
      </c>
      <c r="DF49" t="s">
        <v>100</v>
      </c>
      <c r="DG49" t="s">
        <v>100</v>
      </c>
      <c r="DH49" t="s">
        <v>100</v>
      </c>
      <c r="DI49" t="s">
        <v>100</v>
      </c>
      <c r="DK49" t="str">
        <f>IF(AND(XPlan_raw[[#This Row],[BEng in Electronics]]&lt;&gt;"(tom)",XPlan_raw[[#This Row],[BEng in Electronics]]&lt;&gt;""),CT$11,"")</f>
        <v/>
      </c>
      <c r="DL49" t="str">
        <f>IF(AND(XPlan_raw[[#This Row],[BEng in Mechanical Engineering]]&lt;&gt;"(tom)",XPlan_raw[[#This Row],[BEng in Mechanical Engineering]]&lt;&gt;""),CU$11,"")</f>
        <v>BEng in Mechanical Engineering - Sdb.</v>
      </c>
      <c r="DM49" t="str">
        <f>IF(AND(XPlan_raw[[#This Row],[BEng in Mechatronics]]&lt;&gt;"(tom)",XPlan_raw[[#This Row],[BEng in Mechatronics]]&lt;&gt;""),CV$11,"")</f>
        <v/>
      </c>
      <c r="DN49" t="str">
        <f>IF(AND(XPlan_raw[[#This Row],[BSc in Electronics]]&lt;&gt;"(tom)",XPlan_raw[[#This Row],[BSc in Electronics]]&lt;&gt;""),CW$11,"")</f>
        <v/>
      </c>
      <c r="DO49" t="str">
        <f>IF(AND(XPlan_raw[[#This Row],[BSc in I&amp;B]]&lt;&gt;"(tom)",XPlan_raw[[#This Row],[BSc in I&amp;B]]&lt;&gt;""),CX$11,"")</f>
        <v/>
      </c>
      <c r="DP49" t="str">
        <f>IF(AND(XPlan_raw[[#This Row],[BSc in Software]]&lt;&gt;"(tom)",XPlan_raw[[#This Row],[BSc in Software]]&lt;&gt;""),CY$11,"")</f>
        <v/>
      </c>
      <c r="DQ49" t="str">
        <f>IF(AND(XPlan_raw[[#This Row],[BSc in Mechanical Engineering]]&lt;&gt;"(tom)",XPlan_raw[[#This Row],[BSc in Mechanical Engineering]]&lt;&gt;""),CZ$11,"")</f>
        <v>BSc in Mechanical Engineering - Sdb.</v>
      </c>
      <c r="DR49" t="str">
        <f>IF(AND(XPlan_raw[[#This Row],[BSc in Mechatronic Engineering]]&lt;&gt;"(tom)",XPlan_raw[[#This Row],[BSc in Mechatronic Engineering]]&lt;&gt;""),DA$11,"")</f>
        <v/>
      </c>
      <c r="DS49" t="str">
        <f>IF(AND(XPlan_raw[[#This Row],[MSc in Electronics]]&lt;&gt;"(tom)",XPlan_raw[[#This Row],[MSc in Electronics]]&lt;&gt;""),DB$11,"")</f>
        <v/>
      </c>
      <c r="DT49" t="str">
        <f>IF(AND(XPlan_raw[[#This Row],[MSc in I&amp;B]]&lt;&gt;"(tom)",XPlan_raw[[#This Row],[MSc in I&amp;B]]&lt;&gt;""),DC$11,"")</f>
        <v/>
      </c>
      <c r="DU49" t="str">
        <f>IF(AND(XPlan_raw[[#This Row],[MSc in Pysics and Technology]]&lt;&gt;"(tom)",XPlan_raw[[#This Row],[MSc in Pysics and Technology]]&lt;&gt;""),DD$11,"")</f>
        <v/>
      </c>
      <c r="DV49" t="str">
        <f>IF(AND(XPlan_raw[[#This Row],[MSc in Software]]&lt;&gt;"(tom)",XPlan_raw[[#This Row],[MSc in Software]]&lt;&gt;""),DE$11,"")</f>
        <v/>
      </c>
      <c r="DW49" t="str">
        <f>IF(AND(XPlan_raw[[#This Row],[MSc in Mechanical Engineering]]&lt;&gt;"(tom)",XPlan_raw[[#This Row],[MSc in Mechanical Engineering]]&lt;&gt;""),DF$11,"")</f>
        <v/>
      </c>
      <c r="DX49" t="str">
        <f>IF(AND(XPlan_raw[[#This Row],[MSc in Mechatronic Engineering]]&lt;&gt;"(tom)",XPlan_raw[[#This Row],[MSc in Mechatronic Engineering]]&lt;&gt;""),DG$11,"")</f>
        <v/>
      </c>
      <c r="DY49" t="str">
        <f>IF(AND(XPlan_raw[[#This Row],[MSc in Supply Chain Digitalisation ]]&lt;&gt;"(tom)",XPlan_raw[[#This Row],[MSc in Supply Chain Digitalisation ]]&lt;&gt;""),DH$11,"")</f>
        <v/>
      </c>
      <c r="DZ49" t="str">
        <f>IF(AND(XPlan_raw[[#This Row],[Enkeltfag/Exchange]]&lt;&gt;"(tom)",XPlan_raw[[#This Row],[Enkeltfag/Exchange]]&lt;&gt;""),DI$11,"")</f>
        <v/>
      </c>
    </row>
    <row r="50" spans="2:130" x14ac:dyDescent="0.25">
      <c r="B50" t="str">
        <f>IF(Q50="ja",XPlan_rawFinal[[#This Row],[EKA_kode]],"")</f>
        <v>T370055402</v>
      </c>
      <c r="C50" t="str">
        <f>IF(XPlan[[#This Row],[EKA]]&lt;&gt;"",XPlan_rawFinal[[#This Row],[eka_langtnavn]],"")</f>
        <v>Electronics Semester Project 4 D</v>
      </c>
      <c r="D50" t="str">
        <f>IF(XPlan[[#This Row],[EKA]]&lt;&gt;"",IF(XPlan_rawFinal[[#This Row],[Interne-kode]]&lt;&gt;"(tom)",XPlan_rawFinal[[#This Row],[Interne-kode]],""),"")</f>
        <v>EE-SPRO4D</v>
      </c>
      <c r="E5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50" t="str">
        <f>IF(XPlan[[#This Row],[EKA]]&lt;&gt;"",IF(XPlan_rawFinal[[#This Row],[Campus]]&lt;&gt;"(tom)",XPlan_rawFinal[[#This Row],[Campus]],""),"")</f>
        <v>Sønderborg</v>
      </c>
      <c r="H50" t="str">
        <f>IF(XPlan[[#This Row],[EKA]]&lt;&gt;"",IF(OR(XPlan_rawFinal[[#This Row],[Prøveform]]="(tom)",XPlan_rawFinal[[#This Row],[Prøveform]]=""),"",XPlan_rawFinal[[#This Row],[Prøveform]]),"")</f>
        <v>Hand-In</v>
      </c>
      <c r="I50" t="str">
        <f>IF(XPlan[[#This Row],[EKA]]&lt;&gt;"",IF(XPlan_rawFinal[[#This Row],[Eksaminator_samlet]]&lt;&gt;"",XPlan_rawFinal[[#This Row],[Eksaminator_samlet]],""),"")</f>
        <v>Mohammed Ali Khan, Navid Bayati</v>
      </c>
      <c r="J50" t="str">
        <f>IF(XPlan[[#This Row],[EKA]]&lt;&gt;"",IF(OR(XPlan_rawFinal[[#This Row],[Censur]]="(tom)",XPlan_rawFinal[[#This Row],[Censur]]=""),"",XPlan_rawFinal[[#This Row],[Censur]]),"")</f>
        <v>Second examiner: External</v>
      </c>
      <c r="K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50" t="s">
        <v>90</v>
      </c>
      <c r="M50" t="str">
        <f>IF(XPlan[[#This Row],[EKA]]&lt;&gt;"",IF(XPlan_rawFinal[[#This Row],[BEMÆRK]]&lt;&gt;"(tom)",XPlan_rawFinal[[#This Row],[BEMÆRK]],""),"")</f>
        <v/>
      </c>
      <c r="N5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Sdb.,,,,,,,,,,,,,,,Exchange students,All exams</v>
      </c>
      <c r="Q50" t="s">
        <v>107</v>
      </c>
      <c r="R50" t="s">
        <v>420</v>
      </c>
      <c r="S50" t="s">
        <v>421</v>
      </c>
      <c r="T50" t="s">
        <v>422</v>
      </c>
      <c r="U50" t="s">
        <v>167</v>
      </c>
      <c r="V50" t="s">
        <v>95</v>
      </c>
      <c r="W50" s="4">
        <v>46174</v>
      </c>
      <c r="Y50" t="s">
        <v>523</v>
      </c>
      <c r="Z50" t="s">
        <v>106</v>
      </c>
      <c r="AA50" t="s">
        <v>112</v>
      </c>
      <c r="AB50" s="4">
        <v>46244</v>
      </c>
      <c r="AE50" t="s">
        <v>99</v>
      </c>
      <c r="AF50" t="s">
        <v>95</v>
      </c>
      <c r="AG50" t="s">
        <v>18</v>
      </c>
      <c r="AH50" t="s">
        <v>100</v>
      </c>
      <c r="AI50" t="s">
        <v>100</v>
      </c>
      <c r="AJ50" t="s">
        <v>100</v>
      </c>
      <c r="AK50" t="s">
        <v>100</v>
      </c>
      <c r="AL50" t="s">
        <v>100</v>
      </c>
      <c r="AM50" t="s">
        <v>100</v>
      </c>
      <c r="AN50" t="s">
        <v>100</v>
      </c>
      <c r="AO50" t="s">
        <v>100</v>
      </c>
      <c r="AP50" t="s">
        <v>100</v>
      </c>
      <c r="AQ50" t="s">
        <v>100</v>
      </c>
      <c r="AR50" t="s">
        <v>100</v>
      </c>
      <c r="AS50" t="s">
        <v>100</v>
      </c>
      <c r="AT50" t="s">
        <v>100</v>
      </c>
      <c r="AU50" t="s">
        <v>100</v>
      </c>
      <c r="AV50" t="s">
        <v>33</v>
      </c>
      <c r="AY50" t="s">
        <v>156</v>
      </c>
      <c r="AZ50" t="s">
        <v>157</v>
      </c>
      <c r="BA50" t="s">
        <v>158</v>
      </c>
      <c r="BB50" t="s">
        <v>159</v>
      </c>
      <c r="BC50" t="s">
        <v>95</v>
      </c>
      <c r="BD50" s="4">
        <v>46174</v>
      </c>
      <c r="BE50" s="4"/>
      <c r="BF50" t="s">
        <v>145</v>
      </c>
      <c r="BG50" t="s">
        <v>106</v>
      </c>
      <c r="BH50" t="s">
        <v>112</v>
      </c>
      <c r="BI50" s="4" t="s">
        <v>95</v>
      </c>
      <c r="BJ50" s="4"/>
      <c r="BL50" t="s">
        <v>99</v>
      </c>
      <c r="BM50" t="s">
        <v>95</v>
      </c>
      <c r="BN50" t="s">
        <v>18</v>
      </c>
      <c r="BO50" t="s">
        <v>19</v>
      </c>
      <c r="BP50" t="s">
        <v>20</v>
      </c>
      <c r="BQ50" t="s">
        <v>100</v>
      </c>
      <c r="BR50" t="s">
        <v>100</v>
      </c>
      <c r="BS50" t="s">
        <v>100</v>
      </c>
      <c r="BT50" t="s">
        <v>100</v>
      </c>
      <c r="BU50" t="s">
        <v>100</v>
      </c>
      <c r="BV50" t="s">
        <v>100</v>
      </c>
      <c r="BW50" t="s">
        <v>100</v>
      </c>
      <c r="BX50" t="s">
        <v>100</v>
      </c>
      <c r="BY50" t="s">
        <v>100</v>
      </c>
      <c r="BZ50" t="s">
        <v>100</v>
      </c>
      <c r="CA50" t="s">
        <v>100</v>
      </c>
      <c r="CB50" t="s">
        <v>100</v>
      </c>
      <c r="CC50" t="s">
        <v>100</v>
      </c>
      <c r="CE50" t="s">
        <v>304</v>
      </c>
      <c r="CF50" t="s">
        <v>305</v>
      </c>
      <c r="CG50" t="s">
        <v>306</v>
      </c>
      <c r="CH50" t="s">
        <v>291</v>
      </c>
      <c r="CI50" t="s">
        <v>167</v>
      </c>
      <c r="CJ50" s="4">
        <v>46183</v>
      </c>
      <c r="CK50" s="4"/>
      <c r="CL50" t="s">
        <v>508</v>
      </c>
      <c r="CM50" t="s">
        <v>97</v>
      </c>
      <c r="CN50" t="s">
        <v>98</v>
      </c>
      <c r="CO50" s="4">
        <v>46245</v>
      </c>
      <c r="CP50" s="4"/>
      <c r="CR50" t="s">
        <v>99</v>
      </c>
      <c r="CS50" t="s">
        <v>95</v>
      </c>
      <c r="CT50" t="s">
        <v>100</v>
      </c>
      <c r="CU50" t="s">
        <v>19</v>
      </c>
      <c r="CV50" t="s">
        <v>20</v>
      </c>
      <c r="CW50" t="s">
        <v>100</v>
      </c>
      <c r="CX50" t="s">
        <v>22</v>
      </c>
      <c r="CY50" t="s">
        <v>100</v>
      </c>
      <c r="CZ50" t="s">
        <v>24</v>
      </c>
      <c r="DA50" t="s">
        <v>25</v>
      </c>
      <c r="DB50" t="s">
        <v>100</v>
      </c>
      <c r="DC50" t="s">
        <v>100</v>
      </c>
      <c r="DD50" t="s">
        <v>100</v>
      </c>
      <c r="DE50" t="s">
        <v>100</v>
      </c>
      <c r="DF50" t="s">
        <v>100</v>
      </c>
      <c r="DG50" t="s">
        <v>100</v>
      </c>
      <c r="DH50" t="s">
        <v>100</v>
      </c>
      <c r="DI50" t="s">
        <v>100</v>
      </c>
      <c r="DK50" t="str">
        <f>IF(AND(XPlan_raw[[#This Row],[BEng in Electronics]]&lt;&gt;"(tom)",XPlan_raw[[#This Row],[BEng in Electronics]]&lt;&gt;""),CT$11,"")</f>
        <v/>
      </c>
      <c r="DL50" t="str">
        <f>IF(AND(XPlan_raw[[#This Row],[BEng in Mechanical Engineering]]&lt;&gt;"(tom)",XPlan_raw[[#This Row],[BEng in Mechanical Engineering]]&lt;&gt;""),CU$11,"")</f>
        <v>BEng in Mechanical Engineering - Sdb.</v>
      </c>
      <c r="DM50" t="str">
        <f>IF(AND(XPlan_raw[[#This Row],[BEng in Mechatronics]]&lt;&gt;"(tom)",XPlan_raw[[#This Row],[BEng in Mechatronics]]&lt;&gt;""),CV$11,"")</f>
        <v>BEng in Mechatronics - Sdb.</v>
      </c>
      <c r="DN50" t="str">
        <f>IF(AND(XPlan_raw[[#This Row],[BSc in Electronics]]&lt;&gt;"(tom)",XPlan_raw[[#This Row],[BSc in Electronics]]&lt;&gt;""),CW$11,"")</f>
        <v/>
      </c>
      <c r="DO50" t="str">
        <f>IF(AND(XPlan_raw[[#This Row],[BSc in I&amp;B]]&lt;&gt;"(tom)",XPlan_raw[[#This Row],[BSc in I&amp;B]]&lt;&gt;""),CX$11,"")</f>
        <v>BSc in Enginreering, Innovation and Business - Sdb.</v>
      </c>
      <c r="DP50" t="str">
        <f>IF(AND(XPlan_raw[[#This Row],[BSc in Software]]&lt;&gt;"(tom)",XPlan_raw[[#This Row],[BSc in Software]]&lt;&gt;""),CY$11,"")</f>
        <v/>
      </c>
      <c r="DQ50" t="str">
        <f>IF(AND(XPlan_raw[[#This Row],[BSc in Mechanical Engineering]]&lt;&gt;"(tom)",XPlan_raw[[#This Row],[BSc in Mechanical Engineering]]&lt;&gt;""),CZ$11,"")</f>
        <v>BSc in Mechanical Engineering - Sdb.</v>
      </c>
      <c r="DR50" t="str">
        <f>IF(AND(XPlan_raw[[#This Row],[BSc in Mechatronic Engineering]]&lt;&gt;"(tom)",XPlan_raw[[#This Row],[BSc in Mechatronic Engineering]]&lt;&gt;""),DA$11,"")</f>
        <v>BSc in Mechatronic Engineering - Sdb.</v>
      </c>
      <c r="DS50" t="str">
        <f>IF(AND(XPlan_raw[[#This Row],[MSc in Electronics]]&lt;&gt;"(tom)",XPlan_raw[[#This Row],[MSc in Electronics]]&lt;&gt;""),DB$11,"")</f>
        <v/>
      </c>
      <c r="DT50" t="str">
        <f>IF(AND(XPlan_raw[[#This Row],[MSc in I&amp;B]]&lt;&gt;"(tom)",XPlan_raw[[#This Row],[MSc in I&amp;B]]&lt;&gt;""),DC$11,"")</f>
        <v/>
      </c>
      <c r="DU50" t="str">
        <f>IF(AND(XPlan_raw[[#This Row],[MSc in Pysics and Technology]]&lt;&gt;"(tom)",XPlan_raw[[#This Row],[MSc in Pysics and Technology]]&lt;&gt;""),DD$11,"")</f>
        <v/>
      </c>
      <c r="DV50" t="str">
        <f>IF(AND(XPlan_raw[[#This Row],[MSc in Software]]&lt;&gt;"(tom)",XPlan_raw[[#This Row],[MSc in Software]]&lt;&gt;""),DE$11,"")</f>
        <v/>
      </c>
      <c r="DW50" t="str">
        <f>IF(AND(XPlan_raw[[#This Row],[MSc in Mechanical Engineering]]&lt;&gt;"(tom)",XPlan_raw[[#This Row],[MSc in Mechanical Engineering]]&lt;&gt;""),DF$11,"")</f>
        <v/>
      </c>
      <c r="DX50" t="str">
        <f>IF(AND(XPlan_raw[[#This Row],[MSc in Mechatronic Engineering]]&lt;&gt;"(tom)",XPlan_raw[[#This Row],[MSc in Mechatronic Engineering]]&lt;&gt;""),DG$11,"")</f>
        <v/>
      </c>
      <c r="DY50" t="str">
        <f>IF(AND(XPlan_raw[[#This Row],[MSc in Supply Chain Digitalisation ]]&lt;&gt;"(tom)",XPlan_raw[[#This Row],[MSc in Supply Chain Digitalisation ]]&lt;&gt;""),DH$11,"")</f>
        <v/>
      </c>
      <c r="DZ50" t="str">
        <f>IF(AND(XPlan_raw[[#This Row],[Enkeltfag/Exchange]]&lt;&gt;"(tom)",XPlan_raw[[#This Row],[Enkeltfag/Exchange]]&lt;&gt;""),DI$11,"")</f>
        <v/>
      </c>
    </row>
    <row r="51" spans="2:130" x14ac:dyDescent="0.25">
      <c r="B51" t="str">
        <f>IF(Q51="ja",XPlan_rawFinal[[#This Row],[EKA_kode]],"")</f>
        <v>T350043402</v>
      </c>
      <c r="C51" t="str">
        <f>IF(XPlan[[#This Row],[EKA]]&lt;&gt;"",XPlan_rawFinal[[#This Row],[eka_langtnavn]],"")</f>
        <v>Experimental Control Systems</v>
      </c>
      <c r="D51" t="str">
        <f>IF(XPlan[[#This Row],[EKA]]&lt;&gt;"",IF(XPlan_rawFinal[[#This Row],[Interne-kode]]&lt;&gt;"(tom)",XPlan_rawFinal[[#This Row],[Interne-kode]],""),"")</f>
        <v>MC-XCOS</v>
      </c>
      <c r="E5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51" t="str">
        <f>IF(XPlan[[#This Row],[EKA]]&lt;&gt;"",IF(XPlan_rawFinal[[#This Row],[Campus]]&lt;&gt;"(tom)",XPlan_rawFinal[[#This Row],[Campus]],""),"")</f>
        <v>Sønderborg</v>
      </c>
      <c r="H51" t="str">
        <f>IF(XPlan[[#This Row],[EKA]]&lt;&gt;"",IF(OR(XPlan_rawFinal[[#This Row],[Prøveform]]="(tom)",XPlan_rawFinal[[#This Row],[Prøveform]]=""),"",XPlan_rawFinal[[#This Row],[Prøveform]]),"")</f>
        <v>Hand-In</v>
      </c>
      <c r="I51" t="str">
        <f>IF(XPlan[[#This Row],[EKA]]&lt;&gt;"",IF(XPlan_rawFinal[[#This Row],[Eksaminator_samlet]]&lt;&gt;"",XPlan_rawFinal[[#This Row],[Eksaminator_samlet]],""),"")</f>
        <v>Matias Bejarano</v>
      </c>
      <c r="J51" t="str">
        <f>IF(XPlan[[#This Row],[EKA]]&lt;&gt;"",IF(OR(XPlan_rawFinal[[#This Row],[Censur]]="(tom)",XPlan_rawFinal[[#This Row],[Censur]]=""),"",XPlan_rawFinal[[#This Row],[Censur]]),"")</f>
        <v>Second examiner: Internal</v>
      </c>
      <c r="K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51" t="s">
        <v>90</v>
      </c>
      <c r="M51" t="str">
        <f>IF(XPlan[[#This Row],[EKA]]&lt;&gt;"",IF(XPlan_rawFinal[[#This Row],[BEMÆRK]]&lt;&gt;"(tom)",XPlan_rawFinal[[#This Row],[BEMÆRK]],""),"")</f>
        <v/>
      </c>
      <c r="N5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,,,,,,,,,,,,,MSc in Mechatronic Engineering - Sdb.,,Exchange students,All exams</v>
      </c>
      <c r="Q51" t="s">
        <v>107</v>
      </c>
      <c r="R51" t="s">
        <v>397</v>
      </c>
      <c r="S51" t="s">
        <v>398</v>
      </c>
      <c r="T51" t="s">
        <v>399</v>
      </c>
      <c r="U51" t="s">
        <v>291</v>
      </c>
      <c r="V51" t="s">
        <v>95</v>
      </c>
      <c r="W51" s="4">
        <v>46174</v>
      </c>
      <c r="Y51" t="s">
        <v>518</v>
      </c>
      <c r="Z51" t="s">
        <v>106</v>
      </c>
      <c r="AA51" t="s">
        <v>98</v>
      </c>
      <c r="AB51" s="4">
        <v>46244</v>
      </c>
      <c r="AE51" t="s">
        <v>99</v>
      </c>
      <c r="AF51" t="s">
        <v>95</v>
      </c>
      <c r="AG51" t="s">
        <v>100</v>
      </c>
      <c r="AH51" t="s">
        <v>100</v>
      </c>
      <c r="AI51" t="s">
        <v>100</v>
      </c>
      <c r="AJ51" t="s">
        <v>100</v>
      </c>
      <c r="AK51" t="s">
        <v>100</v>
      </c>
      <c r="AL51" t="s">
        <v>100</v>
      </c>
      <c r="AM51" t="s">
        <v>100</v>
      </c>
      <c r="AN51" t="s">
        <v>100</v>
      </c>
      <c r="AO51" t="s">
        <v>100</v>
      </c>
      <c r="AP51" t="s">
        <v>100</v>
      </c>
      <c r="AQ51" t="s">
        <v>100</v>
      </c>
      <c r="AR51" t="s">
        <v>100</v>
      </c>
      <c r="AS51" t="s">
        <v>100</v>
      </c>
      <c r="AT51" t="s">
        <v>31</v>
      </c>
      <c r="AU51" t="s">
        <v>100</v>
      </c>
      <c r="AV51" t="s">
        <v>33</v>
      </c>
      <c r="AY51" t="s">
        <v>275</v>
      </c>
      <c r="AZ51" t="s">
        <v>276</v>
      </c>
      <c r="BA51" t="s">
        <v>277</v>
      </c>
      <c r="BB51" t="s">
        <v>95</v>
      </c>
      <c r="BC51" t="s">
        <v>95</v>
      </c>
      <c r="BD51" s="4">
        <v>46174</v>
      </c>
      <c r="BE51" s="4"/>
      <c r="BF51" t="s">
        <v>504</v>
      </c>
      <c r="BG51" t="s">
        <v>106</v>
      </c>
      <c r="BH51" t="s">
        <v>98</v>
      </c>
      <c r="BI51" s="4">
        <v>46244</v>
      </c>
      <c r="BJ51" s="4"/>
      <c r="BL51" t="s">
        <v>99</v>
      </c>
      <c r="BM51" t="s">
        <v>95</v>
      </c>
      <c r="BN51" t="s">
        <v>100</v>
      </c>
      <c r="BO51" t="s">
        <v>100</v>
      </c>
      <c r="BP51" t="s">
        <v>100</v>
      </c>
      <c r="BQ51" t="s">
        <v>100</v>
      </c>
      <c r="BR51" t="s">
        <v>100</v>
      </c>
      <c r="BS51" t="s">
        <v>100</v>
      </c>
      <c r="BT51" t="s">
        <v>100</v>
      </c>
      <c r="BU51" t="s">
        <v>100</v>
      </c>
      <c r="BV51" t="s">
        <v>100</v>
      </c>
      <c r="BW51" t="s">
        <v>27</v>
      </c>
      <c r="BX51" t="s">
        <v>100</v>
      </c>
      <c r="BY51" t="s">
        <v>100</v>
      </c>
      <c r="BZ51" t="s">
        <v>100</v>
      </c>
      <c r="CA51" t="s">
        <v>100</v>
      </c>
      <c r="CB51" t="s">
        <v>100</v>
      </c>
      <c r="CC51" t="s">
        <v>100</v>
      </c>
      <c r="CE51" t="s">
        <v>307</v>
      </c>
      <c r="CF51" t="s">
        <v>308</v>
      </c>
      <c r="CG51" t="s">
        <v>309</v>
      </c>
      <c r="CH51" t="s">
        <v>167</v>
      </c>
      <c r="CI51" t="s">
        <v>95</v>
      </c>
      <c r="CJ51" s="4">
        <v>46192</v>
      </c>
      <c r="CK51" s="4"/>
      <c r="CL51" t="s">
        <v>155</v>
      </c>
      <c r="CM51" t="s">
        <v>97</v>
      </c>
      <c r="CN51" t="s">
        <v>112</v>
      </c>
      <c r="CO51" s="4">
        <v>46245</v>
      </c>
      <c r="CP51" s="4"/>
      <c r="CR51" t="s">
        <v>99</v>
      </c>
      <c r="CS51" t="s">
        <v>95</v>
      </c>
      <c r="CT51" t="s">
        <v>100</v>
      </c>
      <c r="CU51" t="s">
        <v>100</v>
      </c>
      <c r="CV51" t="s">
        <v>100</v>
      </c>
      <c r="CW51" t="s">
        <v>100</v>
      </c>
      <c r="CX51" t="s">
        <v>100</v>
      </c>
      <c r="CY51" t="s">
        <v>100</v>
      </c>
      <c r="CZ51" t="s">
        <v>24</v>
      </c>
      <c r="DA51" t="s">
        <v>100</v>
      </c>
      <c r="DB51" t="s">
        <v>100</v>
      </c>
      <c r="DC51" t="s">
        <v>100</v>
      </c>
      <c r="DD51" t="s">
        <v>100</v>
      </c>
      <c r="DE51" t="s">
        <v>100</v>
      </c>
      <c r="DF51" t="s">
        <v>100</v>
      </c>
      <c r="DG51" t="s">
        <v>100</v>
      </c>
      <c r="DH51" t="s">
        <v>100</v>
      </c>
      <c r="DI51" t="s">
        <v>100</v>
      </c>
      <c r="DK51" t="str">
        <f>IF(AND(XPlan_raw[[#This Row],[BEng in Electronics]]&lt;&gt;"(tom)",XPlan_raw[[#This Row],[BEng in Electronics]]&lt;&gt;""),CT$11,"")</f>
        <v/>
      </c>
      <c r="DL51" t="str">
        <f>IF(AND(XPlan_raw[[#This Row],[BEng in Mechanical Engineering]]&lt;&gt;"(tom)",XPlan_raw[[#This Row],[BEng in Mechanical Engineering]]&lt;&gt;""),CU$11,"")</f>
        <v/>
      </c>
      <c r="DM51" t="str">
        <f>IF(AND(XPlan_raw[[#This Row],[BEng in Mechatronics]]&lt;&gt;"(tom)",XPlan_raw[[#This Row],[BEng in Mechatronics]]&lt;&gt;""),CV$11,"")</f>
        <v/>
      </c>
      <c r="DN51" t="str">
        <f>IF(AND(XPlan_raw[[#This Row],[BSc in Electronics]]&lt;&gt;"(tom)",XPlan_raw[[#This Row],[BSc in Electronics]]&lt;&gt;""),CW$11,"")</f>
        <v/>
      </c>
      <c r="DO51" t="str">
        <f>IF(AND(XPlan_raw[[#This Row],[BSc in I&amp;B]]&lt;&gt;"(tom)",XPlan_raw[[#This Row],[BSc in I&amp;B]]&lt;&gt;""),CX$11,"")</f>
        <v/>
      </c>
      <c r="DP51" t="str">
        <f>IF(AND(XPlan_raw[[#This Row],[BSc in Software]]&lt;&gt;"(tom)",XPlan_raw[[#This Row],[BSc in Software]]&lt;&gt;""),CY$11,"")</f>
        <v/>
      </c>
      <c r="DQ51" t="str">
        <f>IF(AND(XPlan_raw[[#This Row],[BSc in Mechanical Engineering]]&lt;&gt;"(tom)",XPlan_raw[[#This Row],[BSc in Mechanical Engineering]]&lt;&gt;""),CZ$11,"")</f>
        <v>BSc in Mechanical Engineering - Sdb.</v>
      </c>
      <c r="DR51" t="str">
        <f>IF(AND(XPlan_raw[[#This Row],[BSc in Mechatronic Engineering]]&lt;&gt;"(tom)",XPlan_raw[[#This Row],[BSc in Mechatronic Engineering]]&lt;&gt;""),DA$11,"")</f>
        <v/>
      </c>
      <c r="DS51" t="str">
        <f>IF(AND(XPlan_raw[[#This Row],[MSc in Electronics]]&lt;&gt;"(tom)",XPlan_raw[[#This Row],[MSc in Electronics]]&lt;&gt;""),DB$11,"")</f>
        <v/>
      </c>
      <c r="DT51" t="str">
        <f>IF(AND(XPlan_raw[[#This Row],[MSc in I&amp;B]]&lt;&gt;"(tom)",XPlan_raw[[#This Row],[MSc in I&amp;B]]&lt;&gt;""),DC$11,"")</f>
        <v/>
      </c>
      <c r="DU51" t="str">
        <f>IF(AND(XPlan_raw[[#This Row],[MSc in Pysics and Technology]]&lt;&gt;"(tom)",XPlan_raw[[#This Row],[MSc in Pysics and Technology]]&lt;&gt;""),DD$11,"")</f>
        <v/>
      </c>
      <c r="DV51" t="str">
        <f>IF(AND(XPlan_raw[[#This Row],[MSc in Software]]&lt;&gt;"(tom)",XPlan_raw[[#This Row],[MSc in Software]]&lt;&gt;""),DE$11,"")</f>
        <v/>
      </c>
      <c r="DW51" t="str">
        <f>IF(AND(XPlan_raw[[#This Row],[MSc in Mechanical Engineering]]&lt;&gt;"(tom)",XPlan_raw[[#This Row],[MSc in Mechanical Engineering]]&lt;&gt;""),DF$11,"")</f>
        <v/>
      </c>
      <c r="DX51" t="str">
        <f>IF(AND(XPlan_raw[[#This Row],[MSc in Mechatronic Engineering]]&lt;&gt;"(tom)",XPlan_raw[[#This Row],[MSc in Mechatronic Engineering]]&lt;&gt;""),DG$11,"")</f>
        <v/>
      </c>
      <c r="DY51" t="str">
        <f>IF(AND(XPlan_raw[[#This Row],[MSc in Supply Chain Digitalisation ]]&lt;&gt;"(tom)",XPlan_raw[[#This Row],[MSc in Supply Chain Digitalisation ]]&lt;&gt;""),DH$11,"")</f>
        <v/>
      </c>
      <c r="DZ51" t="str">
        <f>IF(AND(XPlan_raw[[#This Row],[Enkeltfag/Exchange]]&lt;&gt;"(tom)",XPlan_raw[[#This Row],[Enkeltfag/Exchange]]&lt;&gt;""),DI$11,"")</f>
        <v/>
      </c>
    </row>
    <row r="52" spans="2:130" x14ac:dyDescent="0.25">
      <c r="B52" t="str">
        <f>IF(Q52="ja",XPlan_rawFinal[[#This Row],[EKA_kode]],"")</f>
        <v>T340055402</v>
      </c>
      <c r="C52" t="str">
        <f>IF(XPlan[[#This Row],[EKA]]&lt;&gt;"",XPlan_rawFinal[[#This Row],[eka_langtnavn]],"")</f>
        <v>Final Project</v>
      </c>
      <c r="D52" t="str">
        <f>IF(XPlan[[#This Row],[EKA]]&lt;&gt;"",IF(XPlan_rawFinal[[#This Row],[Interne-kode]]&lt;&gt;"(tom)",XPlan_rawFinal[[#This Row],[Interne-kode]],""),"")</f>
        <v>MC-PROJ</v>
      </c>
      <c r="E5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52" t="str">
        <f>IF(XPlan[[#This Row],[EKA]]&lt;&gt;"",IF(XPlan_rawFinal[[#This Row],[Campus]]&lt;&gt;"(tom)",XPlan_rawFinal[[#This Row],[Campus]],""),"")</f>
        <v>Sønderborg</v>
      </c>
      <c r="H52" t="str">
        <f>IF(XPlan[[#This Row],[EKA]]&lt;&gt;"",IF(OR(XPlan_rawFinal[[#This Row],[Prøveform]]="(tom)",XPlan_rawFinal[[#This Row],[Prøveform]]=""),"",XPlan_rawFinal[[#This Row],[Prøveform]]),"")</f>
        <v>Hand-In</v>
      </c>
      <c r="I52" t="str">
        <f>IF(XPlan[[#This Row],[EKA]]&lt;&gt;"",IF(XPlan_rawFinal[[#This Row],[Eksaminator_samlet]]&lt;&gt;"",XPlan_rawFinal[[#This Row],[Eksaminator_samlet]],""),"")</f>
        <v>Vejleder/Supervisor</v>
      </c>
      <c r="J52" t="str">
        <f>IF(XPlan[[#This Row],[EKA]]&lt;&gt;"",IF(OR(XPlan_rawFinal[[#This Row],[Censur]]="(tom)",XPlan_rawFinal[[#This Row],[Censur]]=""),"",XPlan_rawFinal[[#This Row],[Censur]]),"")</f>
        <v>Second examiner: External</v>
      </c>
      <c r="K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2" t="s">
        <v>90</v>
      </c>
      <c r="M52" t="str">
        <f>IF(XPlan[[#This Row],[EKA]]&lt;&gt;"",IF(XPlan_rawFinal[[#This Row],[BEMÆRK]]&lt;&gt;"(tom)",XPlan_rawFinal[[#This Row],[BEMÆRK]],""),"")</f>
        <v/>
      </c>
      <c r="N5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Sdb.,,,,,,,,,,,,,,All exams</v>
      </c>
      <c r="Q52" t="s">
        <v>107</v>
      </c>
      <c r="R52" t="s">
        <v>156</v>
      </c>
      <c r="S52" t="s">
        <v>157</v>
      </c>
      <c r="T52" t="s">
        <v>158</v>
      </c>
      <c r="U52" t="s">
        <v>159</v>
      </c>
      <c r="V52" t="s">
        <v>95</v>
      </c>
      <c r="W52" s="4">
        <v>46174</v>
      </c>
      <c r="Y52" t="s">
        <v>145</v>
      </c>
      <c r="Z52" t="s">
        <v>106</v>
      </c>
      <c r="AA52" t="s">
        <v>112</v>
      </c>
      <c r="AB52" s="4" t="s">
        <v>95</v>
      </c>
      <c r="AD52" t="s">
        <v>134</v>
      </c>
      <c r="AE52" t="s">
        <v>99</v>
      </c>
      <c r="AF52" t="s">
        <v>95</v>
      </c>
      <c r="AG52" t="s">
        <v>18</v>
      </c>
      <c r="AH52" t="s">
        <v>19</v>
      </c>
      <c r="AI52" t="s">
        <v>20</v>
      </c>
      <c r="AJ52" t="s">
        <v>100</v>
      </c>
      <c r="AK52" t="s">
        <v>100</v>
      </c>
      <c r="AL52" t="s">
        <v>100</v>
      </c>
      <c r="AM52" t="s">
        <v>100</v>
      </c>
      <c r="AN52" t="s">
        <v>100</v>
      </c>
      <c r="AO52" t="s">
        <v>100</v>
      </c>
      <c r="AP52" t="s">
        <v>100</v>
      </c>
      <c r="AQ52" t="s">
        <v>100</v>
      </c>
      <c r="AR52" t="s">
        <v>100</v>
      </c>
      <c r="AS52" t="s">
        <v>100</v>
      </c>
      <c r="AT52" t="s">
        <v>100</v>
      </c>
      <c r="AU52" t="s">
        <v>100</v>
      </c>
      <c r="AV52" t="s">
        <v>100</v>
      </c>
      <c r="AY52" t="s">
        <v>160</v>
      </c>
      <c r="AZ52" t="s">
        <v>393</v>
      </c>
      <c r="BA52" t="s">
        <v>95</v>
      </c>
      <c r="BB52" t="s">
        <v>95</v>
      </c>
      <c r="BC52" t="s">
        <v>95</v>
      </c>
      <c r="BD52" s="4">
        <v>46174</v>
      </c>
      <c r="BE52" s="4"/>
      <c r="BF52" t="s">
        <v>145</v>
      </c>
      <c r="BG52" t="s">
        <v>106</v>
      </c>
      <c r="BH52" t="s">
        <v>98</v>
      </c>
      <c r="BI52" s="4">
        <v>46244</v>
      </c>
      <c r="BJ52" s="4"/>
      <c r="BK52" t="s">
        <v>134</v>
      </c>
      <c r="BL52" t="s">
        <v>99</v>
      </c>
      <c r="BM52" t="s">
        <v>95</v>
      </c>
      <c r="BN52" t="s">
        <v>100</v>
      </c>
      <c r="BO52" t="s">
        <v>100</v>
      </c>
      <c r="BP52" t="s">
        <v>100</v>
      </c>
      <c r="BQ52" t="s">
        <v>100</v>
      </c>
      <c r="BR52" t="s">
        <v>100</v>
      </c>
      <c r="BS52" t="s">
        <v>100</v>
      </c>
      <c r="BT52" t="s">
        <v>100</v>
      </c>
      <c r="BU52" t="s">
        <v>100</v>
      </c>
      <c r="BV52" t="s">
        <v>100</v>
      </c>
      <c r="BW52" t="s">
        <v>100</v>
      </c>
      <c r="BX52" t="s">
        <v>100</v>
      </c>
      <c r="BY52" t="s">
        <v>100</v>
      </c>
      <c r="BZ52" t="s">
        <v>30</v>
      </c>
      <c r="CA52" t="s">
        <v>100</v>
      </c>
      <c r="CB52" t="s">
        <v>100</v>
      </c>
      <c r="CC52" t="s">
        <v>100</v>
      </c>
      <c r="CE52" t="s">
        <v>123</v>
      </c>
      <c r="CF52" t="s">
        <v>310</v>
      </c>
      <c r="CG52" t="s">
        <v>311</v>
      </c>
      <c r="CH52" t="s">
        <v>94</v>
      </c>
      <c r="CI52" t="s">
        <v>95</v>
      </c>
      <c r="CJ52" s="4">
        <v>46164</v>
      </c>
      <c r="CK52" s="4"/>
      <c r="CL52" t="s">
        <v>536</v>
      </c>
      <c r="CM52" t="s">
        <v>111</v>
      </c>
      <c r="CO52" s="4" t="s">
        <v>95</v>
      </c>
      <c r="CP52" s="4"/>
      <c r="CR52" t="s">
        <v>99</v>
      </c>
      <c r="CS52" t="s">
        <v>95</v>
      </c>
      <c r="CT52" t="s">
        <v>100</v>
      </c>
      <c r="CU52" t="s">
        <v>19</v>
      </c>
      <c r="CV52" t="s">
        <v>100</v>
      </c>
      <c r="CW52" t="s">
        <v>100</v>
      </c>
      <c r="CX52" t="s">
        <v>100</v>
      </c>
      <c r="CY52" t="s">
        <v>100</v>
      </c>
      <c r="CZ52" t="s">
        <v>100</v>
      </c>
      <c r="DA52" t="s">
        <v>100</v>
      </c>
      <c r="DB52" t="s">
        <v>100</v>
      </c>
      <c r="DC52" t="s">
        <v>100</v>
      </c>
      <c r="DD52" t="s">
        <v>100</v>
      </c>
      <c r="DE52" t="s">
        <v>100</v>
      </c>
      <c r="DF52" t="s">
        <v>100</v>
      </c>
      <c r="DG52" t="s">
        <v>100</v>
      </c>
      <c r="DH52" t="s">
        <v>100</v>
      </c>
      <c r="DI52" t="s">
        <v>100</v>
      </c>
      <c r="DK52" t="str">
        <f>IF(AND(XPlan_raw[[#This Row],[BEng in Electronics]]&lt;&gt;"(tom)",XPlan_raw[[#This Row],[BEng in Electronics]]&lt;&gt;""),CT$11,"")</f>
        <v/>
      </c>
      <c r="DL52" t="str">
        <f>IF(AND(XPlan_raw[[#This Row],[BEng in Mechanical Engineering]]&lt;&gt;"(tom)",XPlan_raw[[#This Row],[BEng in Mechanical Engineering]]&lt;&gt;""),CU$11,"")</f>
        <v>BEng in Mechanical Engineering - Sdb.</v>
      </c>
      <c r="DM52" t="str">
        <f>IF(AND(XPlan_raw[[#This Row],[BEng in Mechatronics]]&lt;&gt;"(tom)",XPlan_raw[[#This Row],[BEng in Mechatronics]]&lt;&gt;""),CV$11,"")</f>
        <v/>
      </c>
      <c r="DN52" t="str">
        <f>IF(AND(XPlan_raw[[#This Row],[BSc in Electronics]]&lt;&gt;"(tom)",XPlan_raw[[#This Row],[BSc in Electronics]]&lt;&gt;""),CW$11,"")</f>
        <v/>
      </c>
      <c r="DO52" t="str">
        <f>IF(AND(XPlan_raw[[#This Row],[BSc in I&amp;B]]&lt;&gt;"(tom)",XPlan_raw[[#This Row],[BSc in I&amp;B]]&lt;&gt;""),CX$11,"")</f>
        <v/>
      </c>
      <c r="DP52" t="str">
        <f>IF(AND(XPlan_raw[[#This Row],[BSc in Software]]&lt;&gt;"(tom)",XPlan_raw[[#This Row],[BSc in Software]]&lt;&gt;""),CY$11,"")</f>
        <v/>
      </c>
      <c r="DQ52" t="str">
        <f>IF(AND(XPlan_raw[[#This Row],[BSc in Mechanical Engineering]]&lt;&gt;"(tom)",XPlan_raw[[#This Row],[BSc in Mechanical Engineering]]&lt;&gt;""),CZ$11,"")</f>
        <v/>
      </c>
      <c r="DR52" t="str">
        <f>IF(AND(XPlan_raw[[#This Row],[BSc in Mechatronic Engineering]]&lt;&gt;"(tom)",XPlan_raw[[#This Row],[BSc in Mechatronic Engineering]]&lt;&gt;""),DA$11,"")</f>
        <v/>
      </c>
      <c r="DS52" t="str">
        <f>IF(AND(XPlan_raw[[#This Row],[MSc in Electronics]]&lt;&gt;"(tom)",XPlan_raw[[#This Row],[MSc in Electronics]]&lt;&gt;""),DB$11,"")</f>
        <v/>
      </c>
      <c r="DT52" t="str">
        <f>IF(AND(XPlan_raw[[#This Row],[MSc in I&amp;B]]&lt;&gt;"(tom)",XPlan_raw[[#This Row],[MSc in I&amp;B]]&lt;&gt;""),DC$11,"")</f>
        <v/>
      </c>
      <c r="DU52" t="str">
        <f>IF(AND(XPlan_raw[[#This Row],[MSc in Pysics and Technology]]&lt;&gt;"(tom)",XPlan_raw[[#This Row],[MSc in Pysics and Technology]]&lt;&gt;""),DD$11,"")</f>
        <v/>
      </c>
      <c r="DV52" t="str">
        <f>IF(AND(XPlan_raw[[#This Row],[MSc in Software]]&lt;&gt;"(tom)",XPlan_raw[[#This Row],[MSc in Software]]&lt;&gt;""),DE$11,"")</f>
        <v/>
      </c>
      <c r="DW52" t="str">
        <f>IF(AND(XPlan_raw[[#This Row],[MSc in Mechanical Engineering]]&lt;&gt;"(tom)",XPlan_raw[[#This Row],[MSc in Mechanical Engineering]]&lt;&gt;""),DF$11,"")</f>
        <v/>
      </c>
      <c r="DX52" t="str">
        <f>IF(AND(XPlan_raw[[#This Row],[MSc in Mechatronic Engineering]]&lt;&gt;"(tom)",XPlan_raw[[#This Row],[MSc in Mechatronic Engineering]]&lt;&gt;""),DG$11,"")</f>
        <v/>
      </c>
      <c r="DY52" t="str">
        <f>IF(AND(XPlan_raw[[#This Row],[MSc in Supply Chain Digitalisation ]]&lt;&gt;"(tom)",XPlan_raw[[#This Row],[MSc in Supply Chain Digitalisation ]]&lt;&gt;""),DH$11,"")</f>
        <v/>
      </c>
      <c r="DZ52" t="str">
        <f>IF(AND(XPlan_raw[[#This Row],[Enkeltfag/Exchange]]&lt;&gt;"(tom)",XPlan_raw[[#This Row],[Enkeltfag/Exchange]]&lt;&gt;""),DI$11,"")</f>
        <v/>
      </c>
    </row>
    <row r="53" spans="2:130" x14ac:dyDescent="0.25">
      <c r="B53" t="str">
        <f>IF(Q53="ja",XPlan_rawFinal[[#This Row],[EKA_kode]],"")</f>
        <v>T310005402</v>
      </c>
      <c r="C53" t="str">
        <f>IF(XPlan[[#This Row],[EKA]]&lt;&gt;"",XPlan_rawFinal[[#This Row],[eka_langtnavn]],"")</f>
        <v>High-Tech Business Venturing</v>
      </c>
      <c r="D53" t="str">
        <f>IF(XPlan[[#This Row],[EKA]]&lt;&gt;"",IF(XPlan_rawFinal[[#This Row],[Interne-kode]]&lt;&gt;"(tom)",XPlan_rawFinal[[#This Row],[Interne-kode]],""),"")</f>
        <v>EIBHTBV</v>
      </c>
      <c r="E5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53" t="str">
        <f>IF(XPlan[[#This Row],[EKA]]&lt;&gt;"",IF(XPlan_rawFinal[[#This Row],[Campus]]&lt;&gt;"(tom)",XPlan_rawFinal[[#This Row],[Campus]],""),"")</f>
        <v>Sønderborg</v>
      </c>
      <c r="H53" t="str">
        <f>IF(XPlan[[#This Row],[EKA]]&lt;&gt;"",IF(OR(XPlan_rawFinal[[#This Row],[Prøveform]]="(tom)",XPlan_rawFinal[[#This Row],[Prøveform]]=""),"",XPlan_rawFinal[[#This Row],[Prøveform]]),"")</f>
        <v>Hand-In</v>
      </c>
      <c r="I53" t="str">
        <f>IF(XPlan[[#This Row],[EKA]]&lt;&gt;"",IF(XPlan_rawFinal[[#This Row],[Eksaminator_samlet]]&lt;&gt;"",XPlan_rawFinal[[#This Row],[Eksaminator_samlet]],""),"")</f>
        <v>Per Lennart Trumpler, Silke Tegtmeier</v>
      </c>
      <c r="J53" t="str">
        <f>IF(XPlan[[#This Row],[EKA]]&lt;&gt;"",IF(OR(XPlan_rawFinal[[#This Row],[Censur]]="(tom)",XPlan_rawFinal[[#This Row],[Censur]]=""),"",XPlan_rawFinal[[#This Row],[Censur]]),"")</f>
        <v>Second examiner: Internal</v>
      </c>
      <c r="K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53" t="s">
        <v>90</v>
      </c>
      <c r="M53" t="str">
        <f>IF(XPlan[[#This Row],[EKA]]&lt;&gt;"",IF(XPlan_rawFinal[[#This Row],[BEMÆRK]]&lt;&gt;"(tom)",XPlan_rawFinal[[#This Row],[BEMÆRK]],""),"")</f>
        <v/>
      </c>
      <c r="N5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53" t="s">
        <v>107</v>
      </c>
      <c r="R53" t="s">
        <v>275</v>
      </c>
      <c r="S53" t="s">
        <v>276</v>
      </c>
      <c r="T53" t="s">
        <v>277</v>
      </c>
      <c r="U53" t="s">
        <v>291</v>
      </c>
      <c r="V53" t="s">
        <v>95</v>
      </c>
      <c r="W53" s="4">
        <v>46174</v>
      </c>
      <c r="Y53" t="s">
        <v>504</v>
      </c>
      <c r="Z53" t="s">
        <v>106</v>
      </c>
      <c r="AA53" t="s">
        <v>98</v>
      </c>
      <c r="AB53" s="4">
        <v>46244</v>
      </c>
      <c r="AE53" t="s">
        <v>99</v>
      </c>
      <c r="AF53" t="s">
        <v>95</v>
      </c>
      <c r="AG53" t="s">
        <v>100</v>
      </c>
      <c r="AH53" t="s">
        <v>100</v>
      </c>
      <c r="AI53" t="s">
        <v>100</v>
      </c>
      <c r="AJ53" t="s">
        <v>100</v>
      </c>
      <c r="AK53" t="s">
        <v>100</v>
      </c>
      <c r="AL53" t="s">
        <v>100</v>
      </c>
      <c r="AM53" t="s">
        <v>100</v>
      </c>
      <c r="AN53" t="s">
        <v>100</v>
      </c>
      <c r="AO53" t="s">
        <v>100</v>
      </c>
      <c r="AP53" t="s">
        <v>27</v>
      </c>
      <c r="AQ53" t="s">
        <v>100</v>
      </c>
      <c r="AR53" t="s">
        <v>100</v>
      </c>
      <c r="AS53" t="s">
        <v>100</v>
      </c>
      <c r="AT53" t="s">
        <v>100</v>
      </c>
      <c r="AU53" t="s">
        <v>100</v>
      </c>
      <c r="AV53" t="s">
        <v>100</v>
      </c>
      <c r="AY53" t="s">
        <v>232</v>
      </c>
      <c r="AZ53" t="s">
        <v>233</v>
      </c>
      <c r="BA53" t="s">
        <v>234</v>
      </c>
      <c r="BB53" t="s">
        <v>95</v>
      </c>
      <c r="BC53" t="s">
        <v>95</v>
      </c>
      <c r="BD53" s="4">
        <v>46174</v>
      </c>
      <c r="BE53" s="4"/>
      <c r="BF53" t="s">
        <v>130</v>
      </c>
      <c r="BG53" t="s">
        <v>106</v>
      </c>
      <c r="BH53" t="s">
        <v>98</v>
      </c>
      <c r="BI53" s="4">
        <v>46244</v>
      </c>
      <c r="BJ53" s="4"/>
      <c r="BL53" t="s">
        <v>99</v>
      </c>
      <c r="BM53" t="s">
        <v>95</v>
      </c>
      <c r="BN53" t="s">
        <v>100</v>
      </c>
      <c r="BO53" t="s">
        <v>100</v>
      </c>
      <c r="BP53" t="s">
        <v>100</v>
      </c>
      <c r="BQ53" t="s">
        <v>100</v>
      </c>
      <c r="BR53" t="s">
        <v>100</v>
      </c>
      <c r="BS53" t="s">
        <v>100</v>
      </c>
      <c r="BT53" t="s">
        <v>100</v>
      </c>
      <c r="BU53" t="s">
        <v>100</v>
      </c>
      <c r="BV53" t="s">
        <v>100</v>
      </c>
      <c r="BW53" t="s">
        <v>27</v>
      </c>
      <c r="BX53" t="s">
        <v>100</v>
      </c>
      <c r="BY53" t="s">
        <v>100</v>
      </c>
      <c r="BZ53" t="s">
        <v>100</v>
      </c>
      <c r="CA53" t="s">
        <v>100</v>
      </c>
      <c r="CB53" t="s">
        <v>32</v>
      </c>
      <c r="CC53" t="s">
        <v>100</v>
      </c>
      <c r="CE53" t="s">
        <v>121</v>
      </c>
      <c r="CF53" t="s">
        <v>312</v>
      </c>
      <c r="CG53" t="s">
        <v>313</v>
      </c>
      <c r="CH53" t="s">
        <v>94</v>
      </c>
      <c r="CI53" t="s">
        <v>95</v>
      </c>
      <c r="CJ53" s="4">
        <v>46164</v>
      </c>
      <c r="CK53" s="4"/>
      <c r="CL53" t="s">
        <v>536</v>
      </c>
      <c r="CM53" t="s">
        <v>111</v>
      </c>
      <c r="CO53" s="4" t="s">
        <v>95</v>
      </c>
      <c r="CP53" s="4"/>
      <c r="CR53" t="s">
        <v>99</v>
      </c>
      <c r="CS53" t="s">
        <v>95</v>
      </c>
      <c r="CT53" t="s">
        <v>100</v>
      </c>
      <c r="CU53" t="s">
        <v>100</v>
      </c>
      <c r="CV53" t="s">
        <v>100</v>
      </c>
      <c r="CW53" t="s">
        <v>100</v>
      </c>
      <c r="CX53" t="s">
        <v>100</v>
      </c>
      <c r="CY53" t="s">
        <v>100</v>
      </c>
      <c r="CZ53" t="s">
        <v>24</v>
      </c>
      <c r="DA53" t="s">
        <v>100</v>
      </c>
      <c r="DB53" t="s">
        <v>100</v>
      </c>
      <c r="DC53" t="s">
        <v>100</v>
      </c>
      <c r="DD53" t="s">
        <v>100</v>
      </c>
      <c r="DE53" t="s">
        <v>100</v>
      </c>
      <c r="DF53" t="s">
        <v>100</v>
      </c>
      <c r="DG53" t="s">
        <v>100</v>
      </c>
      <c r="DH53" t="s">
        <v>100</v>
      </c>
      <c r="DI53" t="s">
        <v>100</v>
      </c>
      <c r="DK53" t="str">
        <f>IF(AND(XPlan_raw[[#This Row],[BEng in Electronics]]&lt;&gt;"(tom)",XPlan_raw[[#This Row],[BEng in Electronics]]&lt;&gt;""),CT$11,"")</f>
        <v/>
      </c>
      <c r="DL53" t="str">
        <f>IF(AND(XPlan_raw[[#This Row],[BEng in Mechanical Engineering]]&lt;&gt;"(tom)",XPlan_raw[[#This Row],[BEng in Mechanical Engineering]]&lt;&gt;""),CU$11,"")</f>
        <v/>
      </c>
      <c r="DM53" t="str">
        <f>IF(AND(XPlan_raw[[#This Row],[BEng in Mechatronics]]&lt;&gt;"(tom)",XPlan_raw[[#This Row],[BEng in Mechatronics]]&lt;&gt;""),CV$11,"")</f>
        <v/>
      </c>
      <c r="DN53" t="str">
        <f>IF(AND(XPlan_raw[[#This Row],[BSc in Electronics]]&lt;&gt;"(tom)",XPlan_raw[[#This Row],[BSc in Electronics]]&lt;&gt;""),CW$11,"")</f>
        <v/>
      </c>
      <c r="DO53" t="str">
        <f>IF(AND(XPlan_raw[[#This Row],[BSc in I&amp;B]]&lt;&gt;"(tom)",XPlan_raw[[#This Row],[BSc in I&amp;B]]&lt;&gt;""),CX$11,"")</f>
        <v/>
      </c>
      <c r="DP53" t="str">
        <f>IF(AND(XPlan_raw[[#This Row],[BSc in Software]]&lt;&gt;"(tom)",XPlan_raw[[#This Row],[BSc in Software]]&lt;&gt;""),CY$11,"")</f>
        <v/>
      </c>
      <c r="DQ53" t="str">
        <f>IF(AND(XPlan_raw[[#This Row],[BSc in Mechanical Engineering]]&lt;&gt;"(tom)",XPlan_raw[[#This Row],[BSc in Mechanical Engineering]]&lt;&gt;""),CZ$11,"")</f>
        <v>BSc in Mechanical Engineering - Sdb.</v>
      </c>
      <c r="DR53" t="str">
        <f>IF(AND(XPlan_raw[[#This Row],[BSc in Mechatronic Engineering]]&lt;&gt;"(tom)",XPlan_raw[[#This Row],[BSc in Mechatronic Engineering]]&lt;&gt;""),DA$11,"")</f>
        <v/>
      </c>
      <c r="DS53" t="str">
        <f>IF(AND(XPlan_raw[[#This Row],[MSc in Electronics]]&lt;&gt;"(tom)",XPlan_raw[[#This Row],[MSc in Electronics]]&lt;&gt;""),DB$11,"")</f>
        <v/>
      </c>
      <c r="DT53" t="str">
        <f>IF(AND(XPlan_raw[[#This Row],[MSc in I&amp;B]]&lt;&gt;"(tom)",XPlan_raw[[#This Row],[MSc in I&amp;B]]&lt;&gt;""),DC$11,"")</f>
        <v/>
      </c>
      <c r="DU53" t="str">
        <f>IF(AND(XPlan_raw[[#This Row],[MSc in Pysics and Technology]]&lt;&gt;"(tom)",XPlan_raw[[#This Row],[MSc in Pysics and Technology]]&lt;&gt;""),DD$11,"")</f>
        <v/>
      </c>
      <c r="DV53" t="str">
        <f>IF(AND(XPlan_raw[[#This Row],[MSc in Software]]&lt;&gt;"(tom)",XPlan_raw[[#This Row],[MSc in Software]]&lt;&gt;""),DE$11,"")</f>
        <v/>
      </c>
      <c r="DW53" t="str">
        <f>IF(AND(XPlan_raw[[#This Row],[MSc in Mechanical Engineering]]&lt;&gt;"(tom)",XPlan_raw[[#This Row],[MSc in Mechanical Engineering]]&lt;&gt;""),DF$11,"")</f>
        <v/>
      </c>
      <c r="DX53" t="str">
        <f>IF(AND(XPlan_raw[[#This Row],[MSc in Mechatronic Engineering]]&lt;&gt;"(tom)",XPlan_raw[[#This Row],[MSc in Mechatronic Engineering]]&lt;&gt;""),DG$11,"")</f>
        <v/>
      </c>
      <c r="DY53" t="str">
        <f>IF(AND(XPlan_raw[[#This Row],[MSc in Supply Chain Digitalisation ]]&lt;&gt;"(tom)",XPlan_raw[[#This Row],[MSc in Supply Chain Digitalisation ]]&lt;&gt;""),DH$11,"")</f>
        <v/>
      </c>
      <c r="DZ53" t="str">
        <f>IF(AND(XPlan_raw[[#This Row],[Enkeltfag/Exchange]]&lt;&gt;"(tom)",XPlan_raw[[#This Row],[Enkeltfag/Exchange]]&lt;&gt;""),DI$11,"")</f>
        <v/>
      </c>
    </row>
    <row r="54" spans="2:130" x14ac:dyDescent="0.25">
      <c r="B54" t="str">
        <f>IF(Q54="ja",XPlan_rawFinal[[#This Row],[EKA_kode]],"")</f>
        <v>T350025402</v>
      </c>
      <c r="C54" t="str">
        <f>IF(XPlan[[#This Row],[EKA]]&lt;&gt;"",XPlan_rawFinal[[#This Row],[eka_langtnavn]],"")</f>
        <v>In-company Project</v>
      </c>
      <c r="D54" t="str">
        <f>IF(XPlan[[#This Row],[EKA]]&lt;&gt;"",IF(XPlan_rawFinal[[#This Row],[Interne-kode]]&lt;&gt;"(tom)",XPlan_rawFinal[[#This Row],[Interne-kode]],""),"")</f>
        <v/>
      </c>
      <c r="E5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54" t="str">
        <f>IF(XPlan[[#This Row],[EKA]]&lt;&gt;"",IF(XPlan_rawFinal[[#This Row],[Campus]]&lt;&gt;"(tom)",XPlan_rawFinal[[#This Row],[Campus]],""),"")</f>
        <v>Sønderborg</v>
      </c>
      <c r="H54" t="str">
        <f>IF(XPlan[[#This Row],[EKA]]&lt;&gt;"",IF(OR(XPlan_rawFinal[[#This Row],[Prøveform]]="(tom)",XPlan_rawFinal[[#This Row],[Prøveform]]=""),"",XPlan_rawFinal[[#This Row],[Prøveform]]),"")</f>
        <v>Hand-In</v>
      </c>
      <c r="I54" t="str">
        <f>IF(XPlan[[#This Row],[EKA]]&lt;&gt;"",IF(XPlan_rawFinal[[#This Row],[Eksaminator_samlet]]&lt;&gt;"",XPlan_rawFinal[[#This Row],[Eksaminator_samlet]],""),"")</f>
        <v>Vejleder/Supervisor</v>
      </c>
      <c r="J54" t="str">
        <f>IF(XPlan[[#This Row],[EKA]]&lt;&gt;"",IF(OR(XPlan_rawFinal[[#This Row],[Censur]]="(tom)",XPlan_rawFinal[[#This Row],[Censur]]=""),"",XPlan_rawFinal[[#This Row],[Censur]]),"")</f>
        <v>Second examiner: Internal</v>
      </c>
      <c r="K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54" t="s">
        <v>90</v>
      </c>
      <c r="M54" t="str">
        <f>IF(XPlan[[#This Row],[EKA]]&lt;&gt;"",IF(XPlan_rawFinal[[#This Row],[BEMÆRK]]&lt;&gt;"(tom)",XPlan_rawFinal[[#This Row],[BEMÆRK]],""),"")</f>
        <v/>
      </c>
      <c r="N5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Sdb.,,,,All exams</v>
      </c>
      <c r="Q54" t="s">
        <v>107</v>
      </c>
      <c r="R54" t="s">
        <v>160</v>
      </c>
      <c r="S54" t="s">
        <v>393</v>
      </c>
      <c r="T54" t="s">
        <v>95</v>
      </c>
      <c r="U54" t="s">
        <v>167</v>
      </c>
      <c r="V54" t="s">
        <v>95</v>
      </c>
      <c r="W54" s="4">
        <v>46174</v>
      </c>
      <c r="Y54" t="s">
        <v>145</v>
      </c>
      <c r="Z54" t="s">
        <v>106</v>
      </c>
      <c r="AA54" t="s">
        <v>98</v>
      </c>
      <c r="AB54" s="4">
        <v>46244</v>
      </c>
      <c r="AD54" t="s">
        <v>134</v>
      </c>
      <c r="AE54" t="s">
        <v>99</v>
      </c>
      <c r="AF54" t="s">
        <v>95</v>
      </c>
      <c r="AG54" t="s">
        <v>100</v>
      </c>
      <c r="AH54" t="s">
        <v>100</v>
      </c>
      <c r="AI54" t="s">
        <v>100</v>
      </c>
      <c r="AJ54" t="s">
        <v>100</v>
      </c>
      <c r="AK54" t="s">
        <v>100</v>
      </c>
      <c r="AL54" t="s">
        <v>100</v>
      </c>
      <c r="AM54" t="s">
        <v>100</v>
      </c>
      <c r="AN54" t="s">
        <v>100</v>
      </c>
      <c r="AO54" t="s">
        <v>100</v>
      </c>
      <c r="AP54" t="s">
        <v>100</v>
      </c>
      <c r="AQ54" t="s">
        <v>100</v>
      </c>
      <c r="AR54" t="s">
        <v>100</v>
      </c>
      <c r="AS54" t="s">
        <v>30</v>
      </c>
      <c r="AT54" t="s">
        <v>100</v>
      </c>
      <c r="AU54" t="s">
        <v>100</v>
      </c>
      <c r="AV54" t="s">
        <v>100</v>
      </c>
      <c r="AY54" t="s">
        <v>164</v>
      </c>
      <c r="AZ54" t="s">
        <v>165</v>
      </c>
      <c r="BA54" t="s">
        <v>166</v>
      </c>
      <c r="BB54" t="s">
        <v>95</v>
      </c>
      <c r="BC54" t="s">
        <v>95</v>
      </c>
      <c r="BD54" s="4">
        <v>46174</v>
      </c>
      <c r="BE54" s="4"/>
      <c r="BF54" t="s">
        <v>145</v>
      </c>
      <c r="BG54" t="s">
        <v>106</v>
      </c>
      <c r="BH54" t="s">
        <v>112</v>
      </c>
      <c r="BI54" s="4" t="s">
        <v>95</v>
      </c>
      <c r="BJ54" s="4"/>
      <c r="BK54" t="s">
        <v>134</v>
      </c>
      <c r="BL54" t="s">
        <v>99</v>
      </c>
      <c r="BM54" t="s">
        <v>95</v>
      </c>
      <c r="BN54" t="s">
        <v>100</v>
      </c>
      <c r="BO54" t="s">
        <v>100</v>
      </c>
      <c r="BP54" t="s">
        <v>100</v>
      </c>
      <c r="BQ54" t="s">
        <v>100</v>
      </c>
      <c r="BR54" t="s">
        <v>100</v>
      </c>
      <c r="BS54" t="s">
        <v>100</v>
      </c>
      <c r="BT54" t="s">
        <v>100</v>
      </c>
      <c r="BU54" t="s">
        <v>100</v>
      </c>
      <c r="BV54" t="s">
        <v>26</v>
      </c>
      <c r="BW54" t="s">
        <v>27</v>
      </c>
      <c r="BX54" t="s">
        <v>100</v>
      </c>
      <c r="BY54" t="s">
        <v>100</v>
      </c>
      <c r="BZ54" t="s">
        <v>30</v>
      </c>
      <c r="CA54" t="s">
        <v>31</v>
      </c>
      <c r="CB54" t="s">
        <v>100</v>
      </c>
      <c r="CC54" t="s">
        <v>100</v>
      </c>
      <c r="CE54" t="s">
        <v>314</v>
      </c>
      <c r="CF54" t="s">
        <v>315</v>
      </c>
      <c r="CG54" t="s">
        <v>316</v>
      </c>
      <c r="CH54" t="s">
        <v>291</v>
      </c>
      <c r="CI54" t="s">
        <v>95</v>
      </c>
      <c r="CJ54" s="4">
        <v>46176</v>
      </c>
      <c r="CK54" s="4">
        <v>46177</v>
      </c>
      <c r="CL54" t="s">
        <v>135</v>
      </c>
      <c r="CM54" t="s">
        <v>111</v>
      </c>
      <c r="CN54" t="s">
        <v>98</v>
      </c>
      <c r="CO54" s="4">
        <v>46260</v>
      </c>
      <c r="CP54" s="4"/>
      <c r="CR54" t="s">
        <v>99</v>
      </c>
      <c r="CS54" t="s">
        <v>95</v>
      </c>
      <c r="CT54" t="s">
        <v>100</v>
      </c>
      <c r="CU54" t="s">
        <v>100</v>
      </c>
      <c r="CV54" t="s">
        <v>100</v>
      </c>
      <c r="CW54" t="s">
        <v>100</v>
      </c>
      <c r="CX54" t="s">
        <v>100</v>
      </c>
      <c r="CY54" t="s">
        <v>100</v>
      </c>
      <c r="CZ54" t="s">
        <v>100</v>
      </c>
      <c r="DA54" t="s">
        <v>100</v>
      </c>
      <c r="DB54" t="s">
        <v>100</v>
      </c>
      <c r="DC54" t="s">
        <v>100</v>
      </c>
      <c r="DD54" t="s">
        <v>100</v>
      </c>
      <c r="DE54" t="s">
        <v>100</v>
      </c>
      <c r="DF54" t="s">
        <v>30</v>
      </c>
      <c r="DG54" t="s">
        <v>100</v>
      </c>
      <c r="DH54" t="s">
        <v>100</v>
      </c>
      <c r="DI54" t="s">
        <v>100</v>
      </c>
      <c r="DK54" t="str">
        <f>IF(AND(XPlan_raw[[#This Row],[BEng in Electronics]]&lt;&gt;"(tom)",XPlan_raw[[#This Row],[BEng in Electronics]]&lt;&gt;""),CT$11,"")</f>
        <v/>
      </c>
      <c r="DL54" t="str">
        <f>IF(AND(XPlan_raw[[#This Row],[BEng in Mechanical Engineering]]&lt;&gt;"(tom)",XPlan_raw[[#This Row],[BEng in Mechanical Engineering]]&lt;&gt;""),CU$11,"")</f>
        <v/>
      </c>
      <c r="DM54" t="str">
        <f>IF(AND(XPlan_raw[[#This Row],[BEng in Mechatronics]]&lt;&gt;"(tom)",XPlan_raw[[#This Row],[BEng in Mechatronics]]&lt;&gt;""),CV$11,"")</f>
        <v/>
      </c>
      <c r="DN54" t="str">
        <f>IF(AND(XPlan_raw[[#This Row],[BSc in Electronics]]&lt;&gt;"(tom)",XPlan_raw[[#This Row],[BSc in Electronics]]&lt;&gt;""),CW$11,"")</f>
        <v/>
      </c>
      <c r="DO54" t="str">
        <f>IF(AND(XPlan_raw[[#This Row],[BSc in I&amp;B]]&lt;&gt;"(tom)",XPlan_raw[[#This Row],[BSc in I&amp;B]]&lt;&gt;""),CX$11,"")</f>
        <v/>
      </c>
      <c r="DP54" t="str">
        <f>IF(AND(XPlan_raw[[#This Row],[BSc in Software]]&lt;&gt;"(tom)",XPlan_raw[[#This Row],[BSc in Software]]&lt;&gt;""),CY$11,"")</f>
        <v/>
      </c>
      <c r="DQ54" t="str">
        <f>IF(AND(XPlan_raw[[#This Row],[BSc in Mechanical Engineering]]&lt;&gt;"(tom)",XPlan_raw[[#This Row],[BSc in Mechanical Engineering]]&lt;&gt;""),CZ$11,"")</f>
        <v/>
      </c>
      <c r="DR54" t="str">
        <f>IF(AND(XPlan_raw[[#This Row],[BSc in Mechatronic Engineering]]&lt;&gt;"(tom)",XPlan_raw[[#This Row],[BSc in Mechatronic Engineering]]&lt;&gt;""),DA$11,"")</f>
        <v/>
      </c>
      <c r="DS54" t="str">
        <f>IF(AND(XPlan_raw[[#This Row],[MSc in Electronics]]&lt;&gt;"(tom)",XPlan_raw[[#This Row],[MSc in Electronics]]&lt;&gt;""),DB$11,"")</f>
        <v/>
      </c>
      <c r="DT54" t="str">
        <f>IF(AND(XPlan_raw[[#This Row],[MSc in I&amp;B]]&lt;&gt;"(tom)",XPlan_raw[[#This Row],[MSc in I&amp;B]]&lt;&gt;""),DC$11,"")</f>
        <v/>
      </c>
      <c r="DU54" t="str">
        <f>IF(AND(XPlan_raw[[#This Row],[MSc in Pysics and Technology]]&lt;&gt;"(tom)",XPlan_raw[[#This Row],[MSc in Pysics and Technology]]&lt;&gt;""),DD$11,"")</f>
        <v/>
      </c>
      <c r="DV54" t="str">
        <f>IF(AND(XPlan_raw[[#This Row],[MSc in Software]]&lt;&gt;"(tom)",XPlan_raw[[#This Row],[MSc in Software]]&lt;&gt;""),DE$11,"")</f>
        <v/>
      </c>
      <c r="DW54" t="str">
        <f>IF(AND(XPlan_raw[[#This Row],[MSc in Mechanical Engineering]]&lt;&gt;"(tom)",XPlan_raw[[#This Row],[MSc in Mechanical Engineering]]&lt;&gt;""),DF$11,"")</f>
        <v>MSc in Mechanical Engineering - Sdb.</v>
      </c>
      <c r="DX54" t="str">
        <f>IF(AND(XPlan_raw[[#This Row],[MSc in Mechatronic Engineering]]&lt;&gt;"(tom)",XPlan_raw[[#This Row],[MSc in Mechatronic Engineering]]&lt;&gt;""),DG$11,"")</f>
        <v/>
      </c>
      <c r="DY54" t="str">
        <f>IF(AND(XPlan_raw[[#This Row],[MSc in Supply Chain Digitalisation ]]&lt;&gt;"(tom)",XPlan_raw[[#This Row],[MSc in Supply Chain Digitalisation ]]&lt;&gt;""),DH$11,"")</f>
        <v/>
      </c>
      <c r="DZ54" t="str">
        <f>IF(AND(XPlan_raw[[#This Row],[Enkeltfag/Exchange]]&lt;&gt;"(tom)",XPlan_raw[[#This Row],[Enkeltfag/Exchange]]&lt;&gt;""),DI$11,"")</f>
        <v/>
      </c>
    </row>
    <row r="55" spans="2:130" x14ac:dyDescent="0.25">
      <c r="B55" t="str">
        <f>IF(Q55="ja",XPlan_rawFinal[[#This Row],[EKA_kode]],"")</f>
        <v>T290005402</v>
      </c>
      <c r="C55" t="str">
        <f>IF(XPlan[[#This Row],[EKA]]&lt;&gt;"",XPlan_rawFinal[[#This Row],[eka_langtnavn]],"")</f>
        <v xml:space="preserve">Machine Learning </v>
      </c>
      <c r="D55" t="str">
        <f>IF(XPlan[[#This Row],[EKA]]&lt;&gt;"",IF(XPlan_rawFinal[[#This Row],[Interne-kode]]&lt;&gt;"(tom)",XPlan_rawFinal[[#This Row],[Interne-kode]],""),"")</f>
        <v>SCD-ML</v>
      </c>
      <c r="E5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55" t="str">
        <f>IF(XPlan[[#This Row],[EKA]]&lt;&gt;"",IF(XPlan_rawFinal[[#This Row],[Campus]]&lt;&gt;"(tom)",XPlan_rawFinal[[#This Row],[Campus]],""),"")</f>
        <v>Sønderborg</v>
      </c>
      <c r="H55" t="str">
        <f>IF(XPlan[[#This Row],[EKA]]&lt;&gt;"",IF(OR(XPlan_rawFinal[[#This Row],[Prøveform]]="(tom)",XPlan_rawFinal[[#This Row],[Prøveform]]=""),"",XPlan_rawFinal[[#This Row],[Prøveform]]),"")</f>
        <v>Hand-In</v>
      </c>
      <c r="I55" t="str">
        <f>IF(XPlan[[#This Row],[EKA]]&lt;&gt;"",IF(XPlan_rawFinal[[#This Row],[Eksaminator_samlet]]&lt;&gt;"",XPlan_rawFinal[[#This Row],[Eksaminator_samlet]],""),"")</f>
        <v>Tim Wächter</v>
      </c>
      <c r="J55" t="str">
        <f>IF(XPlan[[#This Row],[EKA]]&lt;&gt;"",IF(OR(XPlan_rawFinal[[#This Row],[Censur]]="(tom)",XPlan_rawFinal[[#This Row],[Censur]]=""),"",XPlan_rawFinal[[#This Row],[Censur]]),"")</f>
        <v>Second examiner: Internal</v>
      </c>
      <c r="K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55" t="s">
        <v>90</v>
      </c>
      <c r="M55" t="str">
        <f>IF(XPlan[[#This Row],[EKA]]&lt;&gt;"",IF(XPlan_rawFinal[[#This Row],[BEMÆRK]]&lt;&gt;"(tom)",XPlan_rawFinal[[#This Row],[BEMÆRK]],""),"")</f>
        <v/>
      </c>
      <c r="N5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Sdb.,,,,,MSc in Supply Chain Digitalisation - Sdb.,,All exams</v>
      </c>
      <c r="Q55" t="s">
        <v>107</v>
      </c>
      <c r="R55" t="s">
        <v>232</v>
      </c>
      <c r="S55" t="s">
        <v>233</v>
      </c>
      <c r="T55" t="s">
        <v>234</v>
      </c>
      <c r="U55" t="s">
        <v>291</v>
      </c>
      <c r="V55" t="s">
        <v>95</v>
      </c>
      <c r="W55" s="4">
        <v>46174</v>
      </c>
      <c r="Y55" t="s">
        <v>130</v>
      </c>
      <c r="Z55" t="s">
        <v>106</v>
      </c>
      <c r="AA55" t="s">
        <v>98</v>
      </c>
      <c r="AB55" s="4">
        <v>46244</v>
      </c>
      <c r="AE55" t="s">
        <v>99</v>
      </c>
      <c r="AF55" t="s">
        <v>95</v>
      </c>
      <c r="AG55" t="s">
        <v>100</v>
      </c>
      <c r="AH55" t="s">
        <v>100</v>
      </c>
      <c r="AI55" t="s">
        <v>100</v>
      </c>
      <c r="AJ55" t="s">
        <v>100</v>
      </c>
      <c r="AK55" t="s">
        <v>100</v>
      </c>
      <c r="AL55" t="s">
        <v>100</v>
      </c>
      <c r="AM55" t="s">
        <v>100</v>
      </c>
      <c r="AN55" t="s">
        <v>100</v>
      </c>
      <c r="AO55" t="s">
        <v>100</v>
      </c>
      <c r="AP55" t="s">
        <v>27</v>
      </c>
      <c r="AQ55" t="s">
        <v>100</v>
      </c>
      <c r="AR55" t="s">
        <v>100</v>
      </c>
      <c r="AS55" t="s">
        <v>100</v>
      </c>
      <c r="AT55" t="s">
        <v>100</v>
      </c>
      <c r="AU55" t="s">
        <v>32</v>
      </c>
      <c r="AV55" t="s">
        <v>100</v>
      </c>
      <c r="AY55" t="s">
        <v>457</v>
      </c>
      <c r="AZ55" t="s">
        <v>165</v>
      </c>
      <c r="BA55" t="s">
        <v>458</v>
      </c>
      <c r="BB55" t="s">
        <v>95</v>
      </c>
      <c r="BC55" t="s">
        <v>95</v>
      </c>
      <c r="BD55" s="4">
        <v>46174</v>
      </c>
      <c r="BE55" s="4"/>
      <c r="BF55" t="s">
        <v>145</v>
      </c>
      <c r="BG55" t="s">
        <v>106</v>
      </c>
      <c r="BH55" t="s">
        <v>112</v>
      </c>
      <c r="BI55" s="4" t="s">
        <v>95</v>
      </c>
      <c r="BJ55" s="4"/>
      <c r="BK55" t="s">
        <v>134</v>
      </c>
      <c r="BL55" t="s">
        <v>99</v>
      </c>
      <c r="BM55" t="s">
        <v>95</v>
      </c>
      <c r="BN55" t="s">
        <v>100</v>
      </c>
      <c r="BO55" t="s">
        <v>100</v>
      </c>
      <c r="BP55" t="s">
        <v>100</v>
      </c>
      <c r="BQ55" t="s">
        <v>100</v>
      </c>
      <c r="BR55" t="s">
        <v>100</v>
      </c>
      <c r="BS55" t="s">
        <v>100</v>
      </c>
      <c r="BT55" t="s">
        <v>100</v>
      </c>
      <c r="BU55" t="s">
        <v>100</v>
      </c>
      <c r="BV55" t="s">
        <v>100</v>
      </c>
      <c r="BW55" t="s">
        <v>100</v>
      </c>
      <c r="BX55" t="s">
        <v>100</v>
      </c>
      <c r="BY55" t="s">
        <v>100</v>
      </c>
      <c r="BZ55" t="s">
        <v>100</v>
      </c>
      <c r="CA55" t="s">
        <v>100</v>
      </c>
      <c r="CB55" t="s">
        <v>100</v>
      </c>
      <c r="CC55" t="s">
        <v>100</v>
      </c>
      <c r="CE55" t="s">
        <v>317</v>
      </c>
      <c r="CF55" t="s">
        <v>318</v>
      </c>
      <c r="CG55" t="s">
        <v>319</v>
      </c>
      <c r="CH55" t="s">
        <v>291</v>
      </c>
      <c r="CI55" t="s">
        <v>95</v>
      </c>
      <c r="CJ55" s="4">
        <v>46181</v>
      </c>
      <c r="CK55" s="4"/>
      <c r="CL55" t="s">
        <v>141</v>
      </c>
      <c r="CM55" t="s">
        <v>320</v>
      </c>
      <c r="CN55" t="s">
        <v>98</v>
      </c>
      <c r="CO55" s="4">
        <v>46265</v>
      </c>
      <c r="CP55" s="4"/>
      <c r="CR55" t="s">
        <v>99</v>
      </c>
      <c r="CS55" t="s">
        <v>95</v>
      </c>
      <c r="CT55" t="s">
        <v>100</v>
      </c>
      <c r="CU55" t="s">
        <v>100</v>
      </c>
      <c r="CV55" t="s">
        <v>100</v>
      </c>
      <c r="CW55" t="s">
        <v>100</v>
      </c>
      <c r="CX55" t="s">
        <v>100</v>
      </c>
      <c r="CY55" t="s">
        <v>100</v>
      </c>
      <c r="CZ55" t="s">
        <v>100</v>
      </c>
      <c r="DA55" t="s">
        <v>100</v>
      </c>
      <c r="DB55" t="s">
        <v>100</v>
      </c>
      <c r="DC55" t="s">
        <v>100</v>
      </c>
      <c r="DD55" t="s">
        <v>100</v>
      </c>
      <c r="DE55" t="s">
        <v>100</v>
      </c>
      <c r="DF55" t="s">
        <v>30</v>
      </c>
      <c r="DG55" t="s">
        <v>100</v>
      </c>
      <c r="DH55" t="s">
        <v>100</v>
      </c>
      <c r="DI55" t="s">
        <v>33</v>
      </c>
      <c r="DK55" t="str">
        <f>IF(AND(XPlan_raw[[#This Row],[BEng in Electronics]]&lt;&gt;"(tom)",XPlan_raw[[#This Row],[BEng in Electronics]]&lt;&gt;""),CT$11,"")</f>
        <v/>
      </c>
      <c r="DL55" t="str">
        <f>IF(AND(XPlan_raw[[#This Row],[BEng in Mechanical Engineering]]&lt;&gt;"(tom)",XPlan_raw[[#This Row],[BEng in Mechanical Engineering]]&lt;&gt;""),CU$11,"")</f>
        <v/>
      </c>
      <c r="DM55" t="str">
        <f>IF(AND(XPlan_raw[[#This Row],[BEng in Mechatronics]]&lt;&gt;"(tom)",XPlan_raw[[#This Row],[BEng in Mechatronics]]&lt;&gt;""),CV$11,"")</f>
        <v/>
      </c>
      <c r="DN55" t="str">
        <f>IF(AND(XPlan_raw[[#This Row],[BSc in Electronics]]&lt;&gt;"(tom)",XPlan_raw[[#This Row],[BSc in Electronics]]&lt;&gt;""),CW$11,"")</f>
        <v/>
      </c>
      <c r="DO55" t="str">
        <f>IF(AND(XPlan_raw[[#This Row],[BSc in I&amp;B]]&lt;&gt;"(tom)",XPlan_raw[[#This Row],[BSc in I&amp;B]]&lt;&gt;""),CX$11,"")</f>
        <v/>
      </c>
      <c r="DP55" t="str">
        <f>IF(AND(XPlan_raw[[#This Row],[BSc in Software]]&lt;&gt;"(tom)",XPlan_raw[[#This Row],[BSc in Software]]&lt;&gt;""),CY$11,"")</f>
        <v/>
      </c>
      <c r="DQ55" t="str">
        <f>IF(AND(XPlan_raw[[#This Row],[BSc in Mechanical Engineering]]&lt;&gt;"(tom)",XPlan_raw[[#This Row],[BSc in Mechanical Engineering]]&lt;&gt;""),CZ$11,"")</f>
        <v/>
      </c>
      <c r="DR55" t="str">
        <f>IF(AND(XPlan_raw[[#This Row],[BSc in Mechatronic Engineering]]&lt;&gt;"(tom)",XPlan_raw[[#This Row],[BSc in Mechatronic Engineering]]&lt;&gt;""),DA$11,"")</f>
        <v/>
      </c>
      <c r="DS55" t="str">
        <f>IF(AND(XPlan_raw[[#This Row],[MSc in Electronics]]&lt;&gt;"(tom)",XPlan_raw[[#This Row],[MSc in Electronics]]&lt;&gt;""),DB$11,"")</f>
        <v/>
      </c>
      <c r="DT55" t="str">
        <f>IF(AND(XPlan_raw[[#This Row],[MSc in I&amp;B]]&lt;&gt;"(tom)",XPlan_raw[[#This Row],[MSc in I&amp;B]]&lt;&gt;""),DC$11,"")</f>
        <v/>
      </c>
      <c r="DU55" t="str">
        <f>IF(AND(XPlan_raw[[#This Row],[MSc in Pysics and Technology]]&lt;&gt;"(tom)",XPlan_raw[[#This Row],[MSc in Pysics and Technology]]&lt;&gt;""),DD$11,"")</f>
        <v/>
      </c>
      <c r="DV55" t="str">
        <f>IF(AND(XPlan_raw[[#This Row],[MSc in Software]]&lt;&gt;"(tom)",XPlan_raw[[#This Row],[MSc in Software]]&lt;&gt;""),DE$11,"")</f>
        <v/>
      </c>
      <c r="DW55" t="str">
        <f>IF(AND(XPlan_raw[[#This Row],[MSc in Mechanical Engineering]]&lt;&gt;"(tom)",XPlan_raw[[#This Row],[MSc in Mechanical Engineering]]&lt;&gt;""),DF$11,"")</f>
        <v>MSc in Mechanical Engineering - Sdb.</v>
      </c>
      <c r="DX55" t="str">
        <f>IF(AND(XPlan_raw[[#This Row],[MSc in Mechatronic Engineering]]&lt;&gt;"(tom)",XPlan_raw[[#This Row],[MSc in Mechatronic Engineering]]&lt;&gt;""),DG$11,"")</f>
        <v/>
      </c>
      <c r="DY55" t="str">
        <f>IF(AND(XPlan_raw[[#This Row],[MSc in Supply Chain Digitalisation ]]&lt;&gt;"(tom)",XPlan_raw[[#This Row],[MSc in Supply Chain Digitalisation ]]&lt;&gt;""),DH$11,"")</f>
        <v/>
      </c>
      <c r="DZ55" t="str">
        <f>IF(AND(XPlan_raw[[#This Row],[Enkeltfag/Exchange]]&lt;&gt;"(tom)",XPlan_raw[[#This Row],[Enkeltfag/Exchange]]&lt;&gt;""),DI$11,"")</f>
        <v>Exchange students</v>
      </c>
    </row>
    <row r="56" spans="2:130" x14ac:dyDescent="0.25">
      <c r="B56" t="str">
        <f>IF(Q56="ja",XPlan_rawFinal[[#This Row],[EKA_kode]],"")</f>
        <v>T350027402</v>
      </c>
      <c r="C56" t="str">
        <f>IF(XPlan[[#This Row],[EKA]]&lt;&gt;"",XPlan_rawFinal[[#This Row],[eka_langtnavn]],"")</f>
        <v>Master's Thesis - 30 ECTS</v>
      </c>
      <c r="D56" t="str">
        <f>IF(XPlan[[#This Row],[EKA]]&lt;&gt;"",IF(XPlan_rawFinal[[#This Row],[Interne-kode]]&lt;&gt;"(tom)",XPlan_rawFinal[[#This Row],[Interne-kode]],""),"")</f>
        <v>THS</v>
      </c>
      <c r="E5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56" t="str">
        <f>IF(XPlan[[#This Row],[EKA]]&lt;&gt;"",IF(XPlan_rawFinal[[#This Row],[Campus]]&lt;&gt;"(tom)",XPlan_rawFinal[[#This Row],[Campus]],""),"")</f>
        <v>Sønderborg</v>
      </c>
      <c r="H56" t="str">
        <f>IF(XPlan[[#This Row],[EKA]]&lt;&gt;"",IF(OR(XPlan_rawFinal[[#This Row],[Prøveform]]="(tom)",XPlan_rawFinal[[#This Row],[Prøveform]]=""),"",XPlan_rawFinal[[#This Row],[Prøveform]]),"")</f>
        <v>Hand-In</v>
      </c>
      <c r="I56" t="str">
        <f>IF(XPlan[[#This Row],[EKA]]&lt;&gt;"",IF(XPlan_rawFinal[[#This Row],[Eksaminator_samlet]]&lt;&gt;"",XPlan_rawFinal[[#This Row],[Eksaminator_samlet]],""),"")</f>
        <v>Vejleder/Supervisor</v>
      </c>
      <c r="J56" t="str">
        <f>IF(XPlan[[#This Row],[EKA]]&lt;&gt;"",IF(OR(XPlan_rawFinal[[#This Row],[Censur]]="(tom)",XPlan_rawFinal[[#This Row],[Censur]]=""),"",XPlan_rawFinal[[#This Row],[Censur]]),"")</f>
        <v>Second examiner: External</v>
      </c>
      <c r="K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6" t="s">
        <v>90</v>
      </c>
      <c r="M56" t="str">
        <f>IF(XPlan[[#This Row],[EKA]]&lt;&gt;"",IF(XPlan_rawFinal[[#This Row],[BEMÆRK]]&lt;&gt;"(tom)",XPlan_rawFinal[[#This Row],[BEMÆRK]],""),"")</f>
        <v/>
      </c>
      <c r="N5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Sdb.,MSc in Enginreering, Innovation and Business - Sdb.,,,MSc in Mechanical Engineering - Sdb.,MSc in Mechatronic Engineering - Sdb.,,,All exams</v>
      </c>
      <c r="Q56" t="s">
        <v>107</v>
      </c>
      <c r="R56" t="s">
        <v>164</v>
      </c>
      <c r="S56" t="s">
        <v>165</v>
      </c>
      <c r="T56" t="s">
        <v>166</v>
      </c>
      <c r="U56" t="s">
        <v>167</v>
      </c>
      <c r="V56" t="s">
        <v>95</v>
      </c>
      <c r="W56" s="4">
        <v>46174</v>
      </c>
      <c r="Y56" t="s">
        <v>145</v>
      </c>
      <c r="Z56" t="s">
        <v>106</v>
      </c>
      <c r="AA56" t="s">
        <v>112</v>
      </c>
      <c r="AB56" s="4" t="s">
        <v>95</v>
      </c>
      <c r="AD56" t="s">
        <v>134</v>
      </c>
      <c r="AE56" t="s">
        <v>99</v>
      </c>
      <c r="AF56" t="s">
        <v>95</v>
      </c>
      <c r="AG56" t="s">
        <v>100</v>
      </c>
      <c r="AH56" t="s">
        <v>100</v>
      </c>
      <c r="AI56" t="s">
        <v>100</v>
      </c>
      <c r="AJ56" t="s">
        <v>100</v>
      </c>
      <c r="AK56" t="s">
        <v>100</v>
      </c>
      <c r="AL56" t="s">
        <v>100</v>
      </c>
      <c r="AM56" t="s">
        <v>100</v>
      </c>
      <c r="AN56" t="s">
        <v>100</v>
      </c>
      <c r="AO56" t="s">
        <v>26</v>
      </c>
      <c r="AP56" t="s">
        <v>27</v>
      </c>
      <c r="AQ56" t="s">
        <v>100</v>
      </c>
      <c r="AR56" t="s">
        <v>100</v>
      </c>
      <c r="AS56" t="s">
        <v>30</v>
      </c>
      <c r="AT56" t="s">
        <v>31</v>
      </c>
      <c r="AU56" t="s">
        <v>100</v>
      </c>
      <c r="AV56" t="s">
        <v>100</v>
      </c>
      <c r="AY56" t="s">
        <v>170</v>
      </c>
      <c r="AZ56" t="s">
        <v>151</v>
      </c>
      <c r="BA56" t="s">
        <v>95</v>
      </c>
      <c r="BB56" t="s">
        <v>95</v>
      </c>
      <c r="BC56" t="s">
        <v>95</v>
      </c>
      <c r="BD56" s="4">
        <v>46174</v>
      </c>
      <c r="BE56" s="4"/>
      <c r="BF56" t="s">
        <v>145</v>
      </c>
      <c r="BG56" t="s">
        <v>106</v>
      </c>
      <c r="BH56" t="s">
        <v>112</v>
      </c>
      <c r="BI56" s="4" t="s">
        <v>95</v>
      </c>
      <c r="BJ56" s="4"/>
      <c r="BK56" t="s">
        <v>134</v>
      </c>
      <c r="BL56" t="s">
        <v>99</v>
      </c>
      <c r="BM56" t="s">
        <v>95</v>
      </c>
      <c r="BN56" t="s">
        <v>100</v>
      </c>
      <c r="BO56" t="s">
        <v>100</v>
      </c>
      <c r="BP56" t="s">
        <v>100</v>
      </c>
      <c r="BQ56" t="s">
        <v>100</v>
      </c>
      <c r="BR56" t="s">
        <v>100</v>
      </c>
      <c r="BS56" t="s">
        <v>100</v>
      </c>
      <c r="BT56" t="s">
        <v>100</v>
      </c>
      <c r="BU56" t="s">
        <v>100</v>
      </c>
      <c r="BV56" t="s">
        <v>100</v>
      </c>
      <c r="BW56" t="s">
        <v>100</v>
      </c>
      <c r="BX56" t="s">
        <v>28</v>
      </c>
      <c r="BY56" t="s">
        <v>100</v>
      </c>
      <c r="BZ56" t="s">
        <v>30</v>
      </c>
      <c r="CA56" t="s">
        <v>31</v>
      </c>
      <c r="CB56" t="s">
        <v>100</v>
      </c>
      <c r="CC56" t="s">
        <v>100</v>
      </c>
      <c r="CE56" t="s">
        <v>321</v>
      </c>
      <c r="CF56" t="s">
        <v>322</v>
      </c>
      <c r="CG56" t="s">
        <v>323</v>
      </c>
      <c r="CH56" t="s">
        <v>291</v>
      </c>
      <c r="CI56" t="s">
        <v>95</v>
      </c>
      <c r="CJ56" s="4">
        <v>46185</v>
      </c>
      <c r="CK56" s="4"/>
      <c r="CL56" t="s">
        <v>505</v>
      </c>
      <c r="CM56" t="s">
        <v>111</v>
      </c>
      <c r="CN56" t="s">
        <v>98</v>
      </c>
      <c r="CO56" s="4">
        <v>46258</v>
      </c>
      <c r="CP56" s="4"/>
      <c r="CR56" t="s">
        <v>99</v>
      </c>
      <c r="CS56" t="s">
        <v>95</v>
      </c>
      <c r="CT56" t="s">
        <v>100</v>
      </c>
      <c r="CU56" t="s">
        <v>100</v>
      </c>
      <c r="CV56" t="s">
        <v>100</v>
      </c>
      <c r="CW56" t="s">
        <v>100</v>
      </c>
      <c r="CX56" t="s">
        <v>100</v>
      </c>
      <c r="CY56" t="s">
        <v>100</v>
      </c>
      <c r="CZ56" t="s">
        <v>100</v>
      </c>
      <c r="DA56" t="s">
        <v>100</v>
      </c>
      <c r="DB56" t="s">
        <v>100</v>
      </c>
      <c r="DC56" t="s">
        <v>100</v>
      </c>
      <c r="DD56" t="s">
        <v>100</v>
      </c>
      <c r="DE56" t="s">
        <v>100</v>
      </c>
      <c r="DF56" t="s">
        <v>30</v>
      </c>
      <c r="DG56" t="s">
        <v>100</v>
      </c>
      <c r="DH56" t="s">
        <v>100</v>
      </c>
      <c r="DI56" t="s">
        <v>33</v>
      </c>
      <c r="DK56" t="str">
        <f>IF(AND(XPlan_raw[[#This Row],[BEng in Electronics]]&lt;&gt;"(tom)",XPlan_raw[[#This Row],[BEng in Electronics]]&lt;&gt;""),CT$11,"")</f>
        <v/>
      </c>
      <c r="DL56" t="str">
        <f>IF(AND(XPlan_raw[[#This Row],[BEng in Mechanical Engineering]]&lt;&gt;"(tom)",XPlan_raw[[#This Row],[BEng in Mechanical Engineering]]&lt;&gt;""),CU$11,"")</f>
        <v/>
      </c>
      <c r="DM56" t="str">
        <f>IF(AND(XPlan_raw[[#This Row],[BEng in Mechatronics]]&lt;&gt;"(tom)",XPlan_raw[[#This Row],[BEng in Mechatronics]]&lt;&gt;""),CV$11,"")</f>
        <v/>
      </c>
      <c r="DN56" t="str">
        <f>IF(AND(XPlan_raw[[#This Row],[BSc in Electronics]]&lt;&gt;"(tom)",XPlan_raw[[#This Row],[BSc in Electronics]]&lt;&gt;""),CW$11,"")</f>
        <v/>
      </c>
      <c r="DO56" t="str">
        <f>IF(AND(XPlan_raw[[#This Row],[BSc in I&amp;B]]&lt;&gt;"(tom)",XPlan_raw[[#This Row],[BSc in I&amp;B]]&lt;&gt;""),CX$11,"")</f>
        <v/>
      </c>
      <c r="DP56" t="str">
        <f>IF(AND(XPlan_raw[[#This Row],[BSc in Software]]&lt;&gt;"(tom)",XPlan_raw[[#This Row],[BSc in Software]]&lt;&gt;""),CY$11,"")</f>
        <v/>
      </c>
      <c r="DQ56" t="str">
        <f>IF(AND(XPlan_raw[[#This Row],[BSc in Mechanical Engineering]]&lt;&gt;"(tom)",XPlan_raw[[#This Row],[BSc in Mechanical Engineering]]&lt;&gt;""),CZ$11,"")</f>
        <v/>
      </c>
      <c r="DR56" t="str">
        <f>IF(AND(XPlan_raw[[#This Row],[BSc in Mechatronic Engineering]]&lt;&gt;"(tom)",XPlan_raw[[#This Row],[BSc in Mechatronic Engineering]]&lt;&gt;""),DA$11,"")</f>
        <v/>
      </c>
      <c r="DS56" t="str">
        <f>IF(AND(XPlan_raw[[#This Row],[MSc in Electronics]]&lt;&gt;"(tom)",XPlan_raw[[#This Row],[MSc in Electronics]]&lt;&gt;""),DB$11,"")</f>
        <v/>
      </c>
      <c r="DT56" t="str">
        <f>IF(AND(XPlan_raw[[#This Row],[MSc in I&amp;B]]&lt;&gt;"(tom)",XPlan_raw[[#This Row],[MSc in I&amp;B]]&lt;&gt;""),DC$11,"")</f>
        <v/>
      </c>
      <c r="DU56" t="str">
        <f>IF(AND(XPlan_raw[[#This Row],[MSc in Pysics and Technology]]&lt;&gt;"(tom)",XPlan_raw[[#This Row],[MSc in Pysics and Technology]]&lt;&gt;""),DD$11,"")</f>
        <v/>
      </c>
      <c r="DV56" t="str">
        <f>IF(AND(XPlan_raw[[#This Row],[MSc in Software]]&lt;&gt;"(tom)",XPlan_raw[[#This Row],[MSc in Software]]&lt;&gt;""),DE$11,"")</f>
        <v/>
      </c>
      <c r="DW56" t="str">
        <f>IF(AND(XPlan_raw[[#This Row],[MSc in Mechanical Engineering]]&lt;&gt;"(tom)",XPlan_raw[[#This Row],[MSc in Mechanical Engineering]]&lt;&gt;""),DF$11,"")</f>
        <v>MSc in Mechanical Engineering - Sdb.</v>
      </c>
      <c r="DX56" t="str">
        <f>IF(AND(XPlan_raw[[#This Row],[MSc in Mechatronic Engineering]]&lt;&gt;"(tom)",XPlan_raw[[#This Row],[MSc in Mechatronic Engineering]]&lt;&gt;""),DG$11,"")</f>
        <v/>
      </c>
      <c r="DY56" t="str">
        <f>IF(AND(XPlan_raw[[#This Row],[MSc in Supply Chain Digitalisation ]]&lt;&gt;"(tom)",XPlan_raw[[#This Row],[MSc in Supply Chain Digitalisation ]]&lt;&gt;""),DH$11,"")</f>
        <v/>
      </c>
      <c r="DZ56" t="str">
        <f>IF(AND(XPlan_raw[[#This Row],[Enkeltfag/Exchange]]&lt;&gt;"(tom)",XPlan_raw[[#This Row],[Enkeltfag/Exchange]]&lt;&gt;""),DI$11,"")</f>
        <v>Exchange students</v>
      </c>
    </row>
    <row r="57" spans="2:130" x14ac:dyDescent="0.25">
      <c r="B57" t="str">
        <f>IF(Q57="ja",XPlan_rawFinal[[#This Row],[EKA_kode]],"")</f>
        <v>T520012402</v>
      </c>
      <c r="C57" t="str">
        <f>IF(XPlan[[#This Row],[EKA]]&lt;&gt;"",XPlan_rawFinal[[#This Row],[eka_langtnavn]],"")</f>
        <v>Master's Thesis - 30 ECTS</v>
      </c>
      <c r="D57" t="str">
        <f>IF(XPlan[[#This Row],[EKA]]&lt;&gt;"",IF(XPlan_rawFinal[[#This Row],[Interne-kode]]&lt;&gt;"(tom)",XPlan_rawFinal[[#This Row],[Interne-kode]],""),"")</f>
        <v>SM-SP30</v>
      </c>
      <c r="E5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57" t="str">
        <f>IF(XPlan[[#This Row],[EKA]]&lt;&gt;"",IF(XPlan_rawFinal[[#This Row],[Campus]]&lt;&gt;"(tom)",XPlan_rawFinal[[#This Row],[Campus]],""),"")</f>
        <v>Sønderborg</v>
      </c>
      <c r="H57" t="str">
        <f>IF(XPlan[[#This Row],[EKA]]&lt;&gt;"",IF(OR(XPlan_rawFinal[[#This Row],[Prøveform]]="(tom)",XPlan_rawFinal[[#This Row],[Prøveform]]=""),"",XPlan_rawFinal[[#This Row],[Prøveform]]),"")</f>
        <v>Hand-In</v>
      </c>
      <c r="I57" t="str">
        <f>IF(XPlan[[#This Row],[EKA]]&lt;&gt;"",IF(XPlan_rawFinal[[#This Row],[Eksaminator_samlet]]&lt;&gt;"",XPlan_rawFinal[[#This Row],[Eksaminator_samlet]],""),"")</f>
        <v>Vejleder/Supervisor</v>
      </c>
      <c r="J57" t="str">
        <f>IF(XPlan[[#This Row],[EKA]]&lt;&gt;"",IF(OR(XPlan_rawFinal[[#This Row],[Censur]]="(tom)",XPlan_rawFinal[[#This Row],[Censur]]=""),"",XPlan_rawFinal[[#This Row],[Censur]]),"")</f>
        <v>Second examiner: External</v>
      </c>
      <c r="K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7" t="s">
        <v>90</v>
      </c>
      <c r="M57" t="str">
        <f>IF(XPlan[[#This Row],[EKA]]&lt;&gt;"",IF(XPlan_rawFinal[[#This Row],[BEMÆRK]]&lt;&gt;"(tom)",XPlan_rawFinal[[#This Row],[BEMÆRK]],""),"")</f>
        <v/>
      </c>
      <c r="N5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57" t="s">
        <v>107</v>
      </c>
      <c r="R57" t="s">
        <v>457</v>
      </c>
      <c r="S57" t="s">
        <v>165</v>
      </c>
      <c r="T57" t="s">
        <v>458</v>
      </c>
      <c r="U57" t="s">
        <v>167</v>
      </c>
      <c r="V57" t="s">
        <v>95</v>
      </c>
      <c r="W57" s="4">
        <v>46174</v>
      </c>
      <c r="Y57" t="s">
        <v>145</v>
      </c>
      <c r="Z57" t="s">
        <v>106</v>
      </c>
      <c r="AA57" t="s">
        <v>112</v>
      </c>
      <c r="AB57" s="4" t="s">
        <v>95</v>
      </c>
      <c r="AD57" t="s">
        <v>134</v>
      </c>
      <c r="AE57" t="s">
        <v>99</v>
      </c>
      <c r="AF57" t="s">
        <v>95</v>
      </c>
      <c r="AG57" t="s">
        <v>100</v>
      </c>
      <c r="AH57" t="s">
        <v>100</v>
      </c>
      <c r="AI57" t="s">
        <v>100</v>
      </c>
      <c r="AJ57" t="s">
        <v>100</v>
      </c>
      <c r="AK57" t="s">
        <v>100</v>
      </c>
      <c r="AL57" t="s">
        <v>100</v>
      </c>
      <c r="AM57" t="s">
        <v>100</v>
      </c>
      <c r="AN57" t="s">
        <v>100</v>
      </c>
      <c r="AO57" t="s">
        <v>100</v>
      </c>
      <c r="AP57" t="s">
        <v>100</v>
      </c>
      <c r="AQ57" t="s">
        <v>100</v>
      </c>
      <c r="AR57" t="s">
        <v>29</v>
      </c>
      <c r="AS57" t="s">
        <v>100</v>
      </c>
      <c r="AT57" t="s">
        <v>100</v>
      </c>
      <c r="AU57" t="s">
        <v>100</v>
      </c>
      <c r="AV57" t="s">
        <v>100</v>
      </c>
      <c r="AY57" t="s">
        <v>150</v>
      </c>
      <c r="AZ57" t="s">
        <v>151</v>
      </c>
      <c r="BA57" t="s">
        <v>152</v>
      </c>
      <c r="BB57" t="s">
        <v>95</v>
      </c>
      <c r="BC57" t="s">
        <v>95</v>
      </c>
      <c r="BD57" s="4">
        <v>46174</v>
      </c>
      <c r="BE57" s="4"/>
      <c r="BF57" t="s">
        <v>145</v>
      </c>
      <c r="BG57" t="s">
        <v>106</v>
      </c>
      <c r="BH57" t="s">
        <v>112</v>
      </c>
      <c r="BI57" s="4" t="s">
        <v>95</v>
      </c>
      <c r="BJ57" s="4"/>
      <c r="BK57" t="s">
        <v>134</v>
      </c>
      <c r="BL57" t="s">
        <v>99</v>
      </c>
      <c r="BM57" t="s">
        <v>95</v>
      </c>
      <c r="BN57" t="s">
        <v>100</v>
      </c>
      <c r="BO57" t="s">
        <v>100</v>
      </c>
      <c r="BP57" t="s">
        <v>100</v>
      </c>
      <c r="BQ57" t="s">
        <v>100</v>
      </c>
      <c r="BR57" t="s">
        <v>100</v>
      </c>
      <c r="BS57" t="s">
        <v>100</v>
      </c>
      <c r="BT57" t="s">
        <v>100</v>
      </c>
      <c r="BU57" t="s">
        <v>100</v>
      </c>
      <c r="BV57" t="s">
        <v>100</v>
      </c>
      <c r="BW57" t="s">
        <v>100</v>
      </c>
      <c r="BX57" t="s">
        <v>100</v>
      </c>
      <c r="BY57" t="s">
        <v>29</v>
      </c>
      <c r="BZ57" t="s">
        <v>100</v>
      </c>
      <c r="CA57" t="s">
        <v>100</v>
      </c>
      <c r="CB57" t="s">
        <v>100</v>
      </c>
      <c r="CC57" t="s">
        <v>100</v>
      </c>
      <c r="CE57" t="s">
        <v>324</v>
      </c>
      <c r="CF57" t="s">
        <v>325</v>
      </c>
      <c r="CG57" t="s">
        <v>326</v>
      </c>
      <c r="CH57" t="s">
        <v>291</v>
      </c>
      <c r="CI57" t="s">
        <v>95</v>
      </c>
      <c r="CJ57" s="4">
        <v>46191</v>
      </c>
      <c r="CK57" s="4">
        <v>46192</v>
      </c>
      <c r="CL57" t="s">
        <v>154</v>
      </c>
      <c r="CM57" t="s">
        <v>111</v>
      </c>
      <c r="CN57" t="s">
        <v>98</v>
      </c>
      <c r="CO57" s="4">
        <v>46252</v>
      </c>
      <c r="CP57" s="4"/>
      <c r="CR57" t="s">
        <v>99</v>
      </c>
      <c r="CS57" t="s">
        <v>95</v>
      </c>
      <c r="CT57" t="s">
        <v>100</v>
      </c>
      <c r="CU57" t="s">
        <v>100</v>
      </c>
      <c r="CV57" t="s">
        <v>100</v>
      </c>
      <c r="CW57" t="s">
        <v>100</v>
      </c>
      <c r="CX57" t="s">
        <v>100</v>
      </c>
      <c r="CY57" t="s">
        <v>100</v>
      </c>
      <c r="CZ57" t="s">
        <v>100</v>
      </c>
      <c r="DA57" t="s">
        <v>100</v>
      </c>
      <c r="DB57" t="s">
        <v>100</v>
      </c>
      <c r="DC57" t="s">
        <v>100</v>
      </c>
      <c r="DD57" t="s">
        <v>100</v>
      </c>
      <c r="DE57" t="s">
        <v>100</v>
      </c>
      <c r="DF57" t="s">
        <v>30</v>
      </c>
      <c r="DG57" t="s">
        <v>100</v>
      </c>
      <c r="DH57" t="s">
        <v>100</v>
      </c>
      <c r="DI57" t="s">
        <v>33</v>
      </c>
      <c r="DK57" t="str">
        <f>IF(AND(XPlan_raw[[#This Row],[BEng in Electronics]]&lt;&gt;"(tom)",XPlan_raw[[#This Row],[BEng in Electronics]]&lt;&gt;""),CT$11,"")</f>
        <v/>
      </c>
      <c r="DL57" t="str">
        <f>IF(AND(XPlan_raw[[#This Row],[BEng in Mechanical Engineering]]&lt;&gt;"(tom)",XPlan_raw[[#This Row],[BEng in Mechanical Engineering]]&lt;&gt;""),CU$11,"")</f>
        <v/>
      </c>
      <c r="DM57" t="str">
        <f>IF(AND(XPlan_raw[[#This Row],[BEng in Mechatronics]]&lt;&gt;"(tom)",XPlan_raw[[#This Row],[BEng in Mechatronics]]&lt;&gt;""),CV$11,"")</f>
        <v/>
      </c>
      <c r="DN57" t="str">
        <f>IF(AND(XPlan_raw[[#This Row],[BSc in Electronics]]&lt;&gt;"(tom)",XPlan_raw[[#This Row],[BSc in Electronics]]&lt;&gt;""),CW$11,"")</f>
        <v/>
      </c>
      <c r="DO57" t="str">
        <f>IF(AND(XPlan_raw[[#This Row],[BSc in I&amp;B]]&lt;&gt;"(tom)",XPlan_raw[[#This Row],[BSc in I&amp;B]]&lt;&gt;""),CX$11,"")</f>
        <v/>
      </c>
      <c r="DP57" t="str">
        <f>IF(AND(XPlan_raw[[#This Row],[BSc in Software]]&lt;&gt;"(tom)",XPlan_raw[[#This Row],[BSc in Software]]&lt;&gt;""),CY$11,"")</f>
        <v/>
      </c>
      <c r="DQ57" t="str">
        <f>IF(AND(XPlan_raw[[#This Row],[BSc in Mechanical Engineering]]&lt;&gt;"(tom)",XPlan_raw[[#This Row],[BSc in Mechanical Engineering]]&lt;&gt;""),CZ$11,"")</f>
        <v/>
      </c>
      <c r="DR57" t="str">
        <f>IF(AND(XPlan_raw[[#This Row],[BSc in Mechatronic Engineering]]&lt;&gt;"(tom)",XPlan_raw[[#This Row],[BSc in Mechatronic Engineering]]&lt;&gt;""),DA$11,"")</f>
        <v/>
      </c>
      <c r="DS57" t="str">
        <f>IF(AND(XPlan_raw[[#This Row],[MSc in Electronics]]&lt;&gt;"(tom)",XPlan_raw[[#This Row],[MSc in Electronics]]&lt;&gt;""),DB$11,"")</f>
        <v/>
      </c>
      <c r="DT57" t="str">
        <f>IF(AND(XPlan_raw[[#This Row],[MSc in I&amp;B]]&lt;&gt;"(tom)",XPlan_raw[[#This Row],[MSc in I&amp;B]]&lt;&gt;""),DC$11,"")</f>
        <v/>
      </c>
      <c r="DU57" t="str">
        <f>IF(AND(XPlan_raw[[#This Row],[MSc in Pysics and Technology]]&lt;&gt;"(tom)",XPlan_raw[[#This Row],[MSc in Pysics and Technology]]&lt;&gt;""),DD$11,"")</f>
        <v/>
      </c>
      <c r="DV57" t="str">
        <f>IF(AND(XPlan_raw[[#This Row],[MSc in Software]]&lt;&gt;"(tom)",XPlan_raw[[#This Row],[MSc in Software]]&lt;&gt;""),DE$11,"")</f>
        <v/>
      </c>
      <c r="DW57" t="str">
        <f>IF(AND(XPlan_raw[[#This Row],[MSc in Mechanical Engineering]]&lt;&gt;"(tom)",XPlan_raw[[#This Row],[MSc in Mechanical Engineering]]&lt;&gt;""),DF$11,"")</f>
        <v>MSc in Mechanical Engineering - Sdb.</v>
      </c>
      <c r="DX57" t="str">
        <f>IF(AND(XPlan_raw[[#This Row],[MSc in Mechatronic Engineering]]&lt;&gt;"(tom)",XPlan_raw[[#This Row],[MSc in Mechatronic Engineering]]&lt;&gt;""),DG$11,"")</f>
        <v/>
      </c>
      <c r="DY57" t="str">
        <f>IF(AND(XPlan_raw[[#This Row],[MSc in Supply Chain Digitalisation ]]&lt;&gt;"(tom)",XPlan_raw[[#This Row],[MSc in Supply Chain Digitalisation ]]&lt;&gt;""),DH$11,"")</f>
        <v/>
      </c>
      <c r="DZ57" t="str">
        <f>IF(AND(XPlan_raw[[#This Row],[Enkeltfag/Exchange]]&lt;&gt;"(tom)",XPlan_raw[[#This Row],[Enkeltfag/Exchange]]&lt;&gt;""),DI$11,"")</f>
        <v>Exchange students</v>
      </c>
    </row>
    <row r="58" spans="2:130" x14ac:dyDescent="0.25">
      <c r="B58" t="str">
        <f>IF(Q58="ja",XPlan_rawFinal[[#This Row],[EKA_kode]],"")</f>
        <v>T350029402</v>
      </c>
      <c r="C58" t="str">
        <f>IF(XPlan[[#This Row],[EKA]]&lt;&gt;"",XPlan_rawFinal[[#This Row],[eka_langtnavn]],"")</f>
        <v>Master's Thesis - 40 ECTS</v>
      </c>
      <c r="D58" t="str">
        <f>IF(XPlan[[#This Row],[EKA]]&lt;&gt;"",IF(XPlan_rawFinal[[#This Row],[Interne-kode]]&lt;&gt;"(tom)",XPlan_rawFinal[[#This Row],[Interne-kode]],""),"")</f>
        <v/>
      </c>
      <c r="E5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58" t="str">
        <f>IF(XPlan[[#This Row],[EKA]]&lt;&gt;"",IF(XPlan_rawFinal[[#This Row],[Campus]]&lt;&gt;"(tom)",XPlan_rawFinal[[#This Row],[Campus]],""),"")</f>
        <v>Sønderborg</v>
      </c>
      <c r="H58" t="str">
        <f>IF(XPlan[[#This Row],[EKA]]&lt;&gt;"",IF(OR(XPlan_rawFinal[[#This Row],[Prøveform]]="(tom)",XPlan_rawFinal[[#This Row],[Prøveform]]=""),"",XPlan_rawFinal[[#This Row],[Prøveform]]),"")</f>
        <v>Hand-In</v>
      </c>
      <c r="I58" t="str">
        <f>IF(XPlan[[#This Row],[EKA]]&lt;&gt;"",IF(XPlan_rawFinal[[#This Row],[Eksaminator_samlet]]&lt;&gt;"",XPlan_rawFinal[[#This Row],[Eksaminator_samlet]],""),"")</f>
        <v>Vejleder/Supervisor</v>
      </c>
      <c r="J58" t="str">
        <f>IF(XPlan[[#This Row],[EKA]]&lt;&gt;"",IF(OR(XPlan_rawFinal[[#This Row],[Censur]]="(tom)",XPlan_rawFinal[[#This Row],[Censur]]=""),"",XPlan_rawFinal[[#This Row],[Censur]]),"")</f>
        <v>Second examiner: External</v>
      </c>
      <c r="K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8" t="s">
        <v>90</v>
      </c>
      <c r="M58" t="str">
        <f>IF(XPlan[[#This Row],[EKA]]&lt;&gt;"",IF(XPlan_rawFinal[[#This Row],[BEMÆRK]]&lt;&gt;"(tom)",XPlan_rawFinal[[#This Row],[BEMÆRK]],""),"")</f>
        <v/>
      </c>
      <c r="N5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,,,,,,,,,,MSc Physics and Technology - Sdb.,,MSc in Mechanical Engineering - Sdb.,MSc in Mechatronic Engineering - Sdb.,,,All exams</v>
      </c>
      <c r="Q58" t="s">
        <v>107</v>
      </c>
      <c r="R58" t="s">
        <v>170</v>
      </c>
      <c r="S58" t="s">
        <v>151</v>
      </c>
      <c r="T58" t="s">
        <v>95</v>
      </c>
      <c r="U58" t="s">
        <v>167</v>
      </c>
      <c r="V58" t="s">
        <v>95</v>
      </c>
      <c r="W58" s="4">
        <v>46174</v>
      </c>
      <c r="Y58" t="s">
        <v>145</v>
      </c>
      <c r="Z58" t="s">
        <v>106</v>
      </c>
      <c r="AA58" t="s">
        <v>112</v>
      </c>
      <c r="AB58" s="4" t="s">
        <v>95</v>
      </c>
      <c r="AD58" t="s">
        <v>134</v>
      </c>
      <c r="AE58" t="s">
        <v>99</v>
      </c>
      <c r="AF58" t="s">
        <v>95</v>
      </c>
      <c r="AG58" t="s">
        <v>100</v>
      </c>
      <c r="AH58" t="s">
        <v>100</v>
      </c>
      <c r="AI58" t="s">
        <v>100</v>
      </c>
      <c r="AJ58" t="s">
        <v>100</v>
      </c>
      <c r="AK58" t="s">
        <v>100</v>
      </c>
      <c r="AL58" t="s">
        <v>100</v>
      </c>
      <c r="AM58" t="s">
        <v>100</v>
      </c>
      <c r="AN58" t="s">
        <v>100</v>
      </c>
      <c r="AO58" t="s">
        <v>100</v>
      </c>
      <c r="AP58" t="s">
        <v>100</v>
      </c>
      <c r="AQ58" t="s">
        <v>28</v>
      </c>
      <c r="AR58" t="s">
        <v>100</v>
      </c>
      <c r="AS58" t="s">
        <v>30</v>
      </c>
      <c r="AT58" t="s">
        <v>31</v>
      </c>
      <c r="AU58" t="s">
        <v>100</v>
      </c>
      <c r="AV58" t="s">
        <v>100</v>
      </c>
      <c r="AY58" t="s">
        <v>288</v>
      </c>
      <c r="AZ58" t="s">
        <v>289</v>
      </c>
      <c r="BA58" t="s">
        <v>290</v>
      </c>
      <c r="BB58" t="s">
        <v>291</v>
      </c>
      <c r="BC58" t="s">
        <v>95</v>
      </c>
      <c r="BD58" s="4">
        <v>46174</v>
      </c>
      <c r="BE58" s="4"/>
      <c r="BF58" t="s">
        <v>506</v>
      </c>
      <c r="BG58" t="s">
        <v>106</v>
      </c>
      <c r="BH58" t="s">
        <v>98</v>
      </c>
      <c r="BI58" s="4">
        <v>46244</v>
      </c>
      <c r="BJ58" s="4"/>
      <c r="BL58" t="s">
        <v>99</v>
      </c>
      <c r="BM58" t="s">
        <v>95</v>
      </c>
      <c r="BN58" t="s">
        <v>100</v>
      </c>
      <c r="BO58" t="s">
        <v>100</v>
      </c>
      <c r="BP58" t="s">
        <v>100</v>
      </c>
      <c r="BQ58" t="s">
        <v>100</v>
      </c>
      <c r="BR58" t="s">
        <v>100</v>
      </c>
      <c r="BS58" t="s">
        <v>100</v>
      </c>
      <c r="BT58" t="s">
        <v>24</v>
      </c>
      <c r="BU58" t="s">
        <v>100</v>
      </c>
      <c r="BV58" t="s">
        <v>100</v>
      </c>
      <c r="BW58" t="s">
        <v>100</v>
      </c>
      <c r="BX58" t="s">
        <v>100</v>
      </c>
      <c r="BY58" t="s">
        <v>100</v>
      </c>
      <c r="BZ58" t="s">
        <v>100</v>
      </c>
      <c r="CA58" t="s">
        <v>100</v>
      </c>
      <c r="CB58" t="s">
        <v>100</v>
      </c>
      <c r="CC58" t="s">
        <v>100</v>
      </c>
      <c r="CE58" t="s">
        <v>327</v>
      </c>
      <c r="CF58" t="s">
        <v>328</v>
      </c>
      <c r="CG58" t="s">
        <v>329</v>
      </c>
      <c r="CH58" t="s">
        <v>291</v>
      </c>
      <c r="CI58" t="s">
        <v>95</v>
      </c>
      <c r="CJ58" s="4">
        <v>46188</v>
      </c>
      <c r="CK58" s="4"/>
      <c r="CL58" t="s">
        <v>122</v>
      </c>
      <c r="CM58" t="s">
        <v>109</v>
      </c>
      <c r="CN58" t="s">
        <v>112</v>
      </c>
      <c r="CO58" s="4">
        <v>46265</v>
      </c>
      <c r="CP58" s="4"/>
      <c r="CR58" t="s">
        <v>99</v>
      </c>
      <c r="CS58" t="s">
        <v>95</v>
      </c>
      <c r="CT58" t="s">
        <v>100</v>
      </c>
      <c r="CU58" t="s">
        <v>100</v>
      </c>
      <c r="CV58" t="s">
        <v>100</v>
      </c>
      <c r="CW58" t="s">
        <v>100</v>
      </c>
      <c r="CX58" t="s">
        <v>100</v>
      </c>
      <c r="CY58" t="s">
        <v>100</v>
      </c>
      <c r="CZ58" t="s">
        <v>100</v>
      </c>
      <c r="DA58" t="s">
        <v>100</v>
      </c>
      <c r="DB58" t="s">
        <v>100</v>
      </c>
      <c r="DC58" t="s">
        <v>100</v>
      </c>
      <c r="DD58" t="s">
        <v>100</v>
      </c>
      <c r="DE58" t="s">
        <v>100</v>
      </c>
      <c r="DF58" t="s">
        <v>30</v>
      </c>
      <c r="DG58" t="s">
        <v>100</v>
      </c>
      <c r="DH58" t="s">
        <v>100</v>
      </c>
      <c r="DI58" t="s">
        <v>33</v>
      </c>
      <c r="DK58" t="str">
        <f>IF(AND(XPlan_raw[[#This Row],[BEng in Electronics]]&lt;&gt;"(tom)",XPlan_raw[[#This Row],[BEng in Electronics]]&lt;&gt;""),CT$11,"")</f>
        <v/>
      </c>
      <c r="DL58" t="str">
        <f>IF(AND(XPlan_raw[[#This Row],[BEng in Mechanical Engineering]]&lt;&gt;"(tom)",XPlan_raw[[#This Row],[BEng in Mechanical Engineering]]&lt;&gt;""),CU$11,"")</f>
        <v/>
      </c>
      <c r="DM58" t="str">
        <f>IF(AND(XPlan_raw[[#This Row],[BEng in Mechatronics]]&lt;&gt;"(tom)",XPlan_raw[[#This Row],[BEng in Mechatronics]]&lt;&gt;""),CV$11,"")</f>
        <v/>
      </c>
      <c r="DN58" t="str">
        <f>IF(AND(XPlan_raw[[#This Row],[BSc in Electronics]]&lt;&gt;"(tom)",XPlan_raw[[#This Row],[BSc in Electronics]]&lt;&gt;""),CW$11,"")</f>
        <v/>
      </c>
      <c r="DO58" t="str">
        <f>IF(AND(XPlan_raw[[#This Row],[BSc in I&amp;B]]&lt;&gt;"(tom)",XPlan_raw[[#This Row],[BSc in I&amp;B]]&lt;&gt;""),CX$11,"")</f>
        <v/>
      </c>
      <c r="DP58" t="str">
        <f>IF(AND(XPlan_raw[[#This Row],[BSc in Software]]&lt;&gt;"(tom)",XPlan_raw[[#This Row],[BSc in Software]]&lt;&gt;""),CY$11,"")</f>
        <v/>
      </c>
      <c r="DQ58" t="str">
        <f>IF(AND(XPlan_raw[[#This Row],[BSc in Mechanical Engineering]]&lt;&gt;"(tom)",XPlan_raw[[#This Row],[BSc in Mechanical Engineering]]&lt;&gt;""),CZ$11,"")</f>
        <v/>
      </c>
      <c r="DR58" t="str">
        <f>IF(AND(XPlan_raw[[#This Row],[BSc in Mechatronic Engineering]]&lt;&gt;"(tom)",XPlan_raw[[#This Row],[BSc in Mechatronic Engineering]]&lt;&gt;""),DA$11,"")</f>
        <v/>
      </c>
      <c r="DS58" t="str">
        <f>IF(AND(XPlan_raw[[#This Row],[MSc in Electronics]]&lt;&gt;"(tom)",XPlan_raw[[#This Row],[MSc in Electronics]]&lt;&gt;""),DB$11,"")</f>
        <v/>
      </c>
      <c r="DT58" t="str">
        <f>IF(AND(XPlan_raw[[#This Row],[MSc in I&amp;B]]&lt;&gt;"(tom)",XPlan_raw[[#This Row],[MSc in I&amp;B]]&lt;&gt;""),DC$11,"")</f>
        <v/>
      </c>
      <c r="DU58" t="str">
        <f>IF(AND(XPlan_raw[[#This Row],[MSc in Pysics and Technology]]&lt;&gt;"(tom)",XPlan_raw[[#This Row],[MSc in Pysics and Technology]]&lt;&gt;""),DD$11,"")</f>
        <v/>
      </c>
      <c r="DV58" t="str">
        <f>IF(AND(XPlan_raw[[#This Row],[MSc in Software]]&lt;&gt;"(tom)",XPlan_raw[[#This Row],[MSc in Software]]&lt;&gt;""),DE$11,"")</f>
        <v/>
      </c>
      <c r="DW58" t="str">
        <f>IF(AND(XPlan_raw[[#This Row],[MSc in Mechanical Engineering]]&lt;&gt;"(tom)",XPlan_raw[[#This Row],[MSc in Mechanical Engineering]]&lt;&gt;""),DF$11,"")</f>
        <v>MSc in Mechanical Engineering - Sdb.</v>
      </c>
      <c r="DX58" t="str">
        <f>IF(AND(XPlan_raw[[#This Row],[MSc in Mechatronic Engineering]]&lt;&gt;"(tom)",XPlan_raw[[#This Row],[MSc in Mechatronic Engineering]]&lt;&gt;""),DG$11,"")</f>
        <v/>
      </c>
      <c r="DY58" t="str">
        <f>IF(AND(XPlan_raw[[#This Row],[MSc in Supply Chain Digitalisation ]]&lt;&gt;"(tom)",XPlan_raw[[#This Row],[MSc in Supply Chain Digitalisation ]]&lt;&gt;""),DH$11,"")</f>
        <v/>
      </c>
      <c r="DZ58" t="str">
        <f>IF(AND(XPlan_raw[[#This Row],[Enkeltfag/Exchange]]&lt;&gt;"(tom)",XPlan_raw[[#This Row],[Enkeltfag/Exchange]]&lt;&gt;""),DI$11,"")</f>
        <v>Exchange students</v>
      </c>
    </row>
    <row r="59" spans="2:130" x14ac:dyDescent="0.25">
      <c r="B59" t="str">
        <f>IF(Q59="ja",XPlan_rawFinal[[#This Row],[EKA_kode]],"")</f>
        <v>T640011402</v>
      </c>
      <c r="C59" t="str">
        <f>IF(XPlan[[#This Row],[EKA]]&lt;&gt;"",XPlan_rawFinal[[#This Row],[eka_langtnavn]],"")</f>
        <v>Master's Thesis - 40 ECTS</v>
      </c>
      <c r="D59" t="str">
        <f>IF(XPlan[[#This Row],[EKA]]&lt;&gt;"",IF(XPlan_rawFinal[[#This Row],[Interne-kode]]&lt;&gt;"(tom)",XPlan_rawFinal[[#This Row],[Interne-kode]],""),"")</f>
        <v>SMS-SP40</v>
      </c>
      <c r="E5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59" t="str">
        <f>IF(XPlan[[#This Row],[EKA]]&lt;&gt;"",IF(XPlan_rawFinal[[#This Row],[Campus]]&lt;&gt;"(tom)",XPlan_rawFinal[[#This Row],[Campus]],""),"")</f>
        <v>Sønderborg</v>
      </c>
      <c r="H59" t="str">
        <f>IF(XPlan[[#This Row],[EKA]]&lt;&gt;"",IF(OR(XPlan_rawFinal[[#This Row],[Prøveform]]="(tom)",XPlan_rawFinal[[#This Row],[Prøveform]]=""),"",XPlan_rawFinal[[#This Row],[Prøveform]]),"")</f>
        <v>Hand-In</v>
      </c>
      <c r="I59" t="str">
        <f>IF(XPlan[[#This Row],[EKA]]&lt;&gt;"",IF(XPlan_rawFinal[[#This Row],[Eksaminator_samlet]]&lt;&gt;"",XPlan_rawFinal[[#This Row],[Eksaminator_samlet]],""),"")</f>
        <v>Vejleder/Supervisor</v>
      </c>
      <c r="J59" t="str">
        <f>IF(XPlan[[#This Row],[EKA]]&lt;&gt;"",IF(OR(XPlan_rawFinal[[#This Row],[Censur]]="(tom)",XPlan_rawFinal[[#This Row],[Censur]]=""),"",XPlan_rawFinal[[#This Row],[Censur]]),"")</f>
        <v>Second examiner: External</v>
      </c>
      <c r="K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59" t="s">
        <v>90</v>
      </c>
      <c r="M59" t="str">
        <f>IF(XPlan[[#This Row],[EKA]]&lt;&gt;"",IF(XPlan_rawFinal[[#This Row],[BEMÆRK]]&lt;&gt;"(tom)",XPlan_rawFinal[[#This Row],[BEMÆRK]],""),"")</f>
        <v/>
      </c>
      <c r="N5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59" t="s">
        <v>107</v>
      </c>
      <c r="R59" t="s">
        <v>150</v>
      </c>
      <c r="S59" t="s">
        <v>151</v>
      </c>
      <c r="T59" t="s">
        <v>152</v>
      </c>
      <c r="U59" t="s">
        <v>167</v>
      </c>
      <c r="V59" t="s">
        <v>95</v>
      </c>
      <c r="W59" s="4">
        <v>46174</v>
      </c>
      <c r="Y59" t="s">
        <v>145</v>
      </c>
      <c r="Z59" t="s">
        <v>106</v>
      </c>
      <c r="AA59" t="s">
        <v>112</v>
      </c>
      <c r="AB59" s="4" t="s">
        <v>95</v>
      </c>
      <c r="AD59" t="s">
        <v>134</v>
      </c>
      <c r="AE59" t="s">
        <v>99</v>
      </c>
      <c r="AF59" t="s">
        <v>95</v>
      </c>
      <c r="AG59" t="s">
        <v>100</v>
      </c>
      <c r="AH59" t="s">
        <v>100</v>
      </c>
      <c r="AI59" t="s">
        <v>100</v>
      </c>
      <c r="AJ59" t="s">
        <v>100</v>
      </c>
      <c r="AK59" t="s">
        <v>100</v>
      </c>
      <c r="AL59" t="s">
        <v>100</v>
      </c>
      <c r="AM59" t="s">
        <v>100</v>
      </c>
      <c r="AN59" t="s">
        <v>100</v>
      </c>
      <c r="AO59" t="s">
        <v>100</v>
      </c>
      <c r="AP59" t="s">
        <v>100</v>
      </c>
      <c r="AQ59" t="s">
        <v>100</v>
      </c>
      <c r="AR59" t="s">
        <v>29</v>
      </c>
      <c r="AS59" t="s">
        <v>100</v>
      </c>
      <c r="AT59" t="s">
        <v>100</v>
      </c>
      <c r="AU59" t="s">
        <v>100</v>
      </c>
      <c r="AV59" t="s">
        <v>100</v>
      </c>
      <c r="AY59" t="s">
        <v>298</v>
      </c>
      <c r="AZ59" t="s">
        <v>299</v>
      </c>
      <c r="BA59" t="s">
        <v>300</v>
      </c>
      <c r="BB59" t="s">
        <v>291</v>
      </c>
      <c r="BC59" t="s">
        <v>95</v>
      </c>
      <c r="BD59" s="4">
        <v>46174</v>
      </c>
      <c r="BE59" s="4"/>
      <c r="BF59" t="s">
        <v>506</v>
      </c>
      <c r="BG59" t="s">
        <v>106</v>
      </c>
      <c r="BH59" t="s">
        <v>98</v>
      </c>
      <c r="BI59" s="4">
        <v>46244</v>
      </c>
      <c r="BJ59" s="4"/>
      <c r="BL59" t="s">
        <v>99</v>
      </c>
      <c r="BM59" t="s">
        <v>95</v>
      </c>
      <c r="BN59" t="s">
        <v>100</v>
      </c>
      <c r="BO59" t="s">
        <v>19</v>
      </c>
      <c r="BP59" t="s">
        <v>100</v>
      </c>
      <c r="BQ59" t="s">
        <v>100</v>
      </c>
      <c r="BR59" t="s">
        <v>100</v>
      </c>
      <c r="BS59" t="s">
        <v>100</v>
      </c>
      <c r="BT59" t="s">
        <v>100</v>
      </c>
      <c r="BU59" t="s">
        <v>100</v>
      </c>
      <c r="BV59" t="s">
        <v>100</v>
      </c>
      <c r="BW59" t="s">
        <v>100</v>
      </c>
      <c r="BX59" t="s">
        <v>100</v>
      </c>
      <c r="BY59" t="s">
        <v>100</v>
      </c>
      <c r="BZ59" t="s">
        <v>100</v>
      </c>
      <c r="CA59" t="s">
        <v>100</v>
      </c>
      <c r="CB59" t="s">
        <v>100</v>
      </c>
      <c r="CC59" t="s">
        <v>100</v>
      </c>
      <c r="CE59" t="s">
        <v>330</v>
      </c>
      <c r="CF59" t="s">
        <v>331</v>
      </c>
      <c r="CG59" t="s">
        <v>332</v>
      </c>
      <c r="CH59" t="s">
        <v>167</v>
      </c>
      <c r="CI59" t="s">
        <v>95</v>
      </c>
      <c r="CJ59" s="4">
        <v>46175</v>
      </c>
      <c r="CK59" s="4"/>
      <c r="CL59" t="s">
        <v>509</v>
      </c>
      <c r="CM59" t="s">
        <v>97</v>
      </c>
      <c r="CN59" t="s">
        <v>112</v>
      </c>
      <c r="CO59" s="4">
        <v>46246</v>
      </c>
      <c r="CP59" s="4"/>
      <c r="CR59" t="s">
        <v>99</v>
      </c>
      <c r="CS59" t="s">
        <v>95</v>
      </c>
      <c r="CT59" t="s">
        <v>18</v>
      </c>
      <c r="CU59" t="s">
        <v>19</v>
      </c>
      <c r="CV59" t="s">
        <v>20</v>
      </c>
      <c r="CW59" t="s">
        <v>21</v>
      </c>
      <c r="CX59" t="s">
        <v>100</v>
      </c>
      <c r="CY59" t="s">
        <v>100</v>
      </c>
      <c r="CZ59" t="s">
        <v>24</v>
      </c>
      <c r="DA59" t="s">
        <v>25</v>
      </c>
      <c r="DB59" t="s">
        <v>100</v>
      </c>
      <c r="DC59" t="s">
        <v>100</v>
      </c>
      <c r="DD59" t="s">
        <v>100</v>
      </c>
      <c r="DE59" t="s">
        <v>100</v>
      </c>
      <c r="DF59" t="s">
        <v>100</v>
      </c>
      <c r="DG59" t="s">
        <v>100</v>
      </c>
      <c r="DH59" t="s">
        <v>100</v>
      </c>
      <c r="DI59" t="s">
        <v>33</v>
      </c>
      <c r="DK59" t="str">
        <f>IF(AND(XPlan_raw[[#This Row],[BEng in Electronics]]&lt;&gt;"(tom)",XPlan_raw[[#This Row],[BEng in Electronics]]&lt;&gt;""),CT$11,"")</f>
        <v>BEng in Electronics - Sdb.</v>
      </c>
      <c r="DL59" t="str">
        <f>IF(AND(XPlan_raw[[#This Row],[BEng in Mechanical Engineering]]&lt;&gt;"(tom)",XPlan_raw[[#This Row],[BEng in Mechanical Engineering]]&lt;&gt;""),CU$11,"")</f>
        <v>BEng in Mechanical Engineering - Sdb.</v>
      </c>
      <c r="DM59" t="str">
        <f>IF(AND(XPlan_raw[[#This Row],[BEng in Mechatronics]]&lt;&gt;"(tom)",XPlan_raw[[#This Row],[BEng in Mechatronics]]&lt;&gt;""),CV$11,"")</f>
        <v>BEng in Mechatronics - Sdb.</v>
      </c>
      <c r="DN59" t="str">
        <f>IF(AND(XPlan_raw[[#This Row],[BSc in Electronics]]&lt;&gt;"(tom)",XPlan_raw[[#This Row],[BSc in Electronics]]&lt;&gt;""),CW$11,"")</f>
        <v>BSc in Electronics Engineering - Sdb.</v>
      </c>
      <c r="DO59" t="str">
        <f>IF(AND(XPlan_raw[[#This Row],[BSc in I&amp;B]]&lt;&gt;"(tom)",XPlan_raw[[#This Row],[BSc in I&amp;B]]&lt;&gt;""),CX$11,"")</f>
        <v/>
      </c>
      <c r="DP59" t="str">
        <f>IF(AND(XPlan_raw[[#This Row],[BSc in Software]]&lt;&gt;"(tom)",XPlan_raw[[#This Row],[BSc in Software]]&lt;&gt;""),CY$11,"")</f>
        <v/>
      </c>
      <c r="DQ59" t="str">
        <f>IF(AND(XPlan_raw[[#This Row],[BSc in Mechanical Engineering]]&lt;&gt;"(tom)",XPlan_raw[[#This Row],[BSc in Mechanical Engineering]]&lt;&gt;""),CZ$11,"")</f>
        <v>BSc in Mechanical Engineering - Sdb.</v>
      </c>
      <c r="DR59" t="str">
        <f>IF(AND(XPlan_raw[[#This Row],[BSc in Mechatronic Engineering]]&lt;&gt;"(tom)",XPlan_raw[[#This Row],[BSc in Mechatronic Engineering]]&lt;&gt;""),DA$11,"")</f>
        <v>BSc in Mechatronic Engineering - Sdb.</v>
      </c>
      <c r="DS59" t="str">
        <f>IF(AND(XPlan_raw[[#This Row],[MSc in Electronics]]&lt;&gt;"(tom)",XPlan_raw[[#This Row],[MSc in Electronics]]&lt;&gt;""),DB$11,"")</f>
        <v/>
      </c>
      <c r="DT59" t="str">
        <f>IF(AND(XPlan_raw[[#This Row],[MSc in I&amp;B]]&lt;&gt;"(tom)",XPlan_raw[[#This Row],[MSc in I&amp;B]]&lt;&gt;""),DC$11,"")</f>
        <v/>
      </c>
      <c r="DU59" t="str">
        <f>IF(AND(XPlan_raw[[#This Row],[MSc in Pysics and Technology]]&lt;&gt;"(tom)",XPlan_raw[[#This Row],[MSc in Pysics and Technology]]&lt;&gt;""),DD$11,"")</f>
        <v/>
      </c>
      <c r="DV59" t="str">
        <f>IF(AND(XPlan_raw[[#This Row],[MSc in Software]]&lt;&gt;"(tom)",XPlan_raw[[#This Row],[MSc in Software]]&lt;&gt;""),DE$11,"")</f>
        <v/>
      </c>
      <c r="DW59" t="str">
        <f>IF(AND(XPlan_raw[[#This Row],[MSc in Mechanical Engineering]]&lt;&gt;"(tom)",XPlan_raw[[#This Row],[MSc in Mechanical Engineering]]&lt;&gt;""),DF$11,"")</f>
        <v/>
      </c>
      <c r="DX59" t="str">
        <f>IF(AND(XPlan_raw[[#This Row],[MSc in Mechatronic Engineering]]&lt;&gt;"(tom)",XPlan_raw[[#This Row],[MSc in Mechatronic Engineering]]&lt;&gt;""),DG$11,"")</f>
        <v/>
      </c>
      <c r="DY59" t="str">
        <f>IF(AND(XPlan_raw[[#This Row],[MSc in Supply Chain Digitalisation ]]&lt;&gt;"(tom)",XPlan_raw[[#This Row],[MSc in Supply Chain Digitalisation ]]&lt;&gt;""),DH$11,"")</f>
        <v/>
      </c>
      <c r="DZ59" t="str">
        <f>IF(AND(XPlan_raw[[#This Row],[Enkeltfag/Exchange]]&lt;&gt;"(tom)",XPlan_raw[[#This Row],[Enkeltfag/Exchange]]&lt;&gt;""),DI$11,"")</f>
        <v>Exchange students</v>
      </c>
    </row>
    <row r="60" spans="2:130" x14ac:dyDescent="0.25">
      <c r="B60" t="str">
        <f>IF(Q60="ja",XPlan_rawFinal[[#This Row],[EKA_kode]],"")</f>
        <v>T320016402</v>
      </c>
      <c r="C60" t="str">
        <f>IF(XPlan[[#This Row],[EKA]]&lt;&gt;"",XPlan_rawFinal[[#This Row],[eka_langtnavn]],"")</f>
        <v>Mechanical Semester Project 2 C</v>
      </c>
      <c r="D60" t="str">
        <f>IF(XPlan[[#This Row],[EKA]]&lt;&gt;"",IF(XPlan_rawFinal[[#This Row],[Interne-kode]]&lt;&gt;"(tom)",XPlan_rawFinal[[#This Row],[Interne-kode]],""),"")</f>
        <v>ME-SPRO2C</v>
      </c>
      <c r="E6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60" t="str">
        <f>IF(XPlan[[#This Row],[EKA]]&lt;&gt;"",IF(XPlan_rawFinal[[#This Row],[Campus]]&lt;&gt;"(tom)",XPlan_rawFinal[[#This Row],[Campus]],""),"")</f>
        <v>Sønderborg</v>
      </c>
      <c r="H60" t="str">
        <f>IF(XPlan[[#This Row],[EKA]]&lt;&gt;"",IF(OR(XPlan_rawFinal[[#This Row],[Prøveform]]="(tom)",XPlan_rawFinal[[#This Row],[Prøveform]]=""),"",XPlan_rawFinal[[#This Row],[Prøveform]]),"")</f>
        <v>Hand-In</v>
      </c>
      <c r="I60" t="str">
        <f>IF(XPlan[[#This Row],[EKA]]&lt;&gt;"",IF(XPlan_rawFinal[[#This Row],[Eksaminator_samlet]]&lt;&gt;"",XPlan_rawFinal[[#This Row],[Eksaminator_samlet]],""),"")</f>
        <v>A B M Saleheen, Andrei-Alexandru Popa, Jagadish J S</v>
      </c>
      <c r="J60" t="str">
        <f>IF(XPlan[[#This Row],[EKA]]&lt;&gt;"",IF(OR(XPlan_rawFinal[[#This Row],[Censur]]="(tom)",XPlan_rawFinal[[#This Row],[Censur]]=""),"",XPlan_rawFinal[[#This Row],[Censur]]),"")</f>
        <v>Second examiner: Internal</v>
      </c>
      <c r="K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60" t="s">
        <v>90</v>
      </c>
      <c r="M60" t="str">
        <f>IF(XPlan[[#This Row],[EKA]]&lt;&gt;"",IF(XPlan_rawFinal[[#This Row],[BEMÆRK]]&lt;&gt;"(tom)",XPlan_rawFinal[[#This Row],[BEMÆRK]],""),"")</f>
        <v/>
      </c>
      <c r="N6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,,,,,,BSc in Mechanical Engineering - Sdb.,,,,,,,,,,All exams</v>
      </c>
      <c r="Q60" t="s">
        <v>107</v>
      </c>
      <c r="R60" t="s">
        <v>288</v>
      </c>
      <c r="S60" t="s">
        <v>289</v>
      </c>
      <c r="T60" t="s">
        <v>290</v>
      </c>
      <c r="U60" t="s">
        <v>291</v>
      </c>
      <c r="V60" t="s">
        <v>95</v>
      </c>
      <c r="W60" s="4">
        <v>46174</v>
      </c>
      <c r="Y60" t="s">
        <v>506</v>
      </c>
      <c r="Z60" t="s">
        <v>106</v>
      </c>
      <c r="AA60" t="s">
        <v>98</v>
      </c>
      <c r="AB60" s="4">
        <v>46244</v>
      </c>
      <c r="AE60" t="s">
        <v>99</v>
      </c>
      <c r="AF60" t="s">
        <v>95</v>
      </c>
      <c r="AG60" t="s">
        <v>100</v>
      </c>
      <c r="AH60" t="s">
        <v>100</v>
      </c>
      <c r="AI60" t="s">
        <v>100</v>
      </c>
      <c r="AJ60" t="s">
        <v>100</v>
      </c>
      <c r="AK60" t="s">
        <v>100</v>
      </c>
      <c r="AL60" t="s">
        <v>100</v>
      </c>
      <c r="AM60" t="s">
        <v>24</v>
      </c>
      <c r="AN60" t="s">
        <v>100</v>
      </c>
      <c r="AO60" t="s">
        <v>100</v>
      </c>
      <c r="AP60" t="s">
        <v>100</v>
      </c>
      <c r="AQ60" t="s">
        <v>100</v>
      </c>
      <c r="AR60" t="s">
        <v>100</v>
      </c>
      <c r="AS60" t="s">
        <v>100</v>
      </c>
      <c r="AT60" t="s">
        <v>100</v>
      </c>
      <c r="AU60" t="s">
        <v>100</v>
      </c>
      <c r="AV60" t="s">
        <v>100</v>
      </c>
      <c r="AY60" t="s">
        <v>292</v>
      </c>
      <c r="AZ60" t="s">
        <v>293</v>
      </c>
      <c r="BA60" t="s">
        <v>294</v>
      </c>
      <c r="BB60" t="s">
        <v>167</v>
      </c>
      <c r="BC60" t="s">
        <v>95</v>
      </c>
      <c r="BD60" s="4">
        <v>46174</v>
      </c>
      <c r="BE60" s="4"/>
      <c r="BF60" t="s">
        <v>507</v>
      </c>
      <c r="BG60" t="s">
        <v>106</v>
      </c>
      <c r="BH60" t="s">
        <v>112</v>
      </c>
      <c r="BI60" s="4">
        <v>46244</v>
      </c>
      <c r="BJ60" s="4"/>
      <c r="BL60" t="s">
        <v>99</v>
      </c>
      <c r="BM60" t="s">
        <v>95</v>
      </c>
      <c r="BN60" t="s">
        <v>100</v>
      </c>
      <c r="BO60" t="s">
        <v>100</v>
      </c>
      <c r="BP60" t="s">
        <v>100</v>
      </c>
      <c r="BQ60" t="s">
        <v>100</v>
      </c>
      <c r="BR60" t="s">
        <v>100</v>
      </c>
      <c r="BS60" t="s">
        <v>100</v>
      </c>
      <c r="BT60" t="s">
        <v>24</v>
      </c>
      <c r="BU60" t="s">
        <v>100</v>
      </c>
      <c r="BV60" t="s">
        <v>100</v>
      </c>
      <c r="BW60" t="s">
        <v>100</v>
      </c>
      <c r="BX60" t="s">
        <v>100</v>
      </c>
      <c r="BY60" t="s">
        <v>100</v>
      </c>
      <c r="BZ60" t="s">
        <v>100</v>
      </c>
      <c r="CA60" t="s">
        <v>100</v>
      </c>
      <c r="CB60" t="s">
        <v>100</v>
      </c>
      <c r="CC60" t="s">
        <v>100</v>
      </c>
      <c r="CE60" t="s">
        <v>333</v>
      </c>
      <c r="CF60" t="s">
        <v>334</v>
      </c>
      <c r="CG60" t="s">
        <v>335</v>
      </c>
      <c r="CH60" t="s">
        <v>167</v>
      </c>
      <c r="CI60" t="s">
        <v>149</v>
      </c>
      <c r="CJ60" s="4">
        <v>46195</v>
      </c>
      <c r="CK60" s="4">
        <v>46203</v>
      </c>
      <c r="CL60" t="s">
        <v>510</v>
      </c>
      <c r="CM60" t="s">
        <v>111</v>
      </c>
      <c r="CN60" t="s">
        <v>112</v>
      </c>
      <c r="CO60" s="4">
        <v>46245</v>
      </c>
      <c r="CP60" s="4"/>
      <c r="CQ60" t="s">
        <v>134</v>
      </c>
      <c r="CR60" t="s">
        <v>99</v>
      </c>
      <c r="CS60" t="s">
        <v>95</v>
      </c>
      <c r="CT60" t="s">
        <v>100</v>
      </c>
      <c r="CU60" t="s">
        <v>19</v>
      </c>
      <c r="CV60" t="s">
        <v>20</v>
      </c>
      <c r="CW60" t="s">
        <v>100</v>
      </c>
      <c r="CX60" t="s">
        <v>22</v>
      </c>
      <c r="CY60" t="s">
        <v>100</v>
      </c>
      <c r="CZ60" t="s">
        <v>24</v>
      </c>
      <c r="DA60" t="s">
        <v>25</v>
      </c>
      <c r="DB60" t="s">
        <v>100</v>
      </c>
      <c r="DC60" t="s">
        <v>100</v>
      </c>
      <c r="DD60" t="s">
        <v>100</v>
      </c>
      <c r="DE60" t="s">
        <v>100</v>
      </c>
      <c r="DF60" t="s">
        <v>100</v>
      </c>
      <c r="DG60" t="s">
        <v>100</v>
      </c>
      <c r="DH60" t="s">
        <v>100</v>
      </c>
      <c r="DI60" t="s">
        <v>100</v>
      </c>
      <c r="DK60" t="str">
        <f>IF(AND(XPlan_raw[[#This Row],[BEng in Electronics]]&lt;&gt;"(tom)",XPlan_raw[[#This Row],[BEng in Electronics]]&lt;&gt;""),CT$11,"")</f>
        <v/>
      </c>
      <c r="DL60" t="str">
        <f>IF(AND(XPlan_raw[[#This Row],[BEng in Mechanical Engineering]]&lt;&gt;"(tom)",XPlan_raw[[#This Row],[BEng in Mechanical Engineering]]&lt;&gt;""),CU$11,"")</f>
        <v>BEng in Mechanical Engineering - Sdb.</v>
      </c>
      <c r="DM60" t="str">
        <f>IF(AND(XPlan_raw[[#This Row],[BEng in Mechatronics]]&lt;&gt;"(tom)",XPlan_raw[[#This Row],[BEng in Mechatronics]]&lt;&gt;""),CV$11,"")</f>
        <v>BEng in Mechatronics - Sdb.</v>
      </c>
      <c r="DN60" t="str">
        <f>IF(AND(XPlan_raw[[#This Row],[BSc in Electronics]]&lt;&gt;"(tom)",XPlan_raw[[#This Row],[BSc in Electronics]]&lt;&gt;""),CW$11,"")</f>
        <v/>
      </c>
      <c r="DO60" t="str">
        <f>IF(AND(XPlan_raw[[#This Row],[BSc in I&amp;B]]&lt;&gt;"(tom)",XPlan_raw[[#This Row],[BSc in I&amp;B]]&lt;&gt;""),CX$11,"")</f>
        <v>BSc in Enginreering, Innovation and Business - Sdb.</v>
      </c>
      <c r="DP60" t="str">
        <f>IF(AND(XPlan_raw[[#This Row],[BSc in Software]]&lt;&gt;"(tom)",XPlan_raw[[#This Row],[BSc in Software]]&lt;&gt;""),CY$11,"")</f>
        <v/>
      </c>
      <c r="DQ60" t="str">
        <f>IF(AND(XPlan_raw[[#This Row],[BSc in Mechanical Engineering]]&lt;&gt;"(tom)",XPlan_raw[[#This Row],[BSc in Mechanical Engineering]]&lt;&gt;""),CZ$11,"")</f>
        <v>BSc in Mechanical Engineering - Sdb.</v>
      </c>
      <c r="DR60" t="str">
        <f>IF(AND(XPlan_raw[[#This Row],[BSc in Mechatronic Engineering]]&lt;&gt;"(tom)",XPlan_raw[[#This Row],[BSc in Mechatronic Engineering]]&lt;&gt;""),DA$11,"")</f>
        <v>BSc in Mechatronic Engineering - Sdb.</v>
      </c>
      <c r="DS60" t="str">
        <f>IF(AND(XPlan_raw[[#This Row],[MSc in Electronics]]&lt;&gt;"(tom)",XPlan_raw[[#This Row],[MSc in Electronics]]&lt;&gt;""),DB$11,"")</f>
        <v/>
      </c>
      <c r="DT60" t="str">
        <f>IF(AND(XPlan_raw[[#This Row],[MSc in I&amp;B]]&lt;&gt;"(tom)",XPlan_raw[[#This Row],[MSc in I&amp;B]]&lt;&gt;""),DC$11,"")</f>
        <v/>
      </c>
      <c r="DU60" t="str">
        <f>IF(AND(XPlan_raw[[#This Row],[MSc in Pysics and Technology]]&lt;&gt;"(tom)",XPlan_raw[[#This Row],[MSc in Pysics and Technology]]&lt;&gt;""),DD$11,"")</f>
        <v/>
      </c>
      <c r="DV60" t="str">
        <f>IF(AND(XPlan_raw[[#This Row],[MSc in Software]]&lt;&gt;"(tom)",XPlan_raw[[#This Row],[MSc in Software]]&lt;&gt;""),DE$11,"")</f>
        <v/>
      </c>
      <c r="DW60" t="str">
        <f>IF(AND(XPlan_raw[[#This Row],[MSc in Mechanical Engineering]]&lt;&gt;"(tom)",XPlan_raw[[#This Row],[MSc in Mechanical Engineering]]&lt;&gt;""),DF$11,"")</f>
        <v/>
      </c>
      <c r="DX60" t="str">
        <f>IF(AND(XPlan_raw[[#This Row],[MSc in Mechatronic Engineering]]&lt;&gt;"(tom)",XPlan_raw[[#This Row],[MSc in Mechatronic Engineering]]&lt;&gt;""),DG$11,"")</f>
        <v/>
      </c>
      <c r="DY60" t="str">
        <f>IF(AND(XPlan_raw[[#This Row],[MSc in Supply Chain Digitalisation ]]&lt;&gt;"(tom)",XPlan_raw[[#This Row],[MSc in Supply Chain Digitalisation ]]&lt;&gt;""),DH$11,"")</f>
        <v/>
      </c>
      <c r="DZ60" t="str">
        <f>IF(AND(XPlan_raw[[#This Row],[Enkeltfag/Exchange]]&lt;&gt;"(tom)",XPlan_raw[[#This Row],[Enkeltfag/Exchange]]&lt;&gt;""),DI$11,"")</f>
        <v/>
      </c>
    </row>
    <row r="61" spans="2:130" x14ac:dyDescent="0.25">
      <c r="B61" t="str">
        <f>IF(Q61="ja",XPlan_rawFinal[[#This Row],[EKA_kode]],"")</f>
        <v>T320021402</v>
      </c>
      <c r="C61" t="str">
        <f>IF(XPlan[[#This Row],[EKA]]&lt;&gt;"",XPlan_rawFinal[[#This Row],[eka_langtnavn]],"")</f>
        <v>Mechanical Semester Project 2 D</v>
      </c>
      <c r="D61" t="str">
        <f>IF(XPlan[[#This Row],[EKA]]&lt;&gt;"",IF(XPlan_rawFinal[[#This Row],[Interne-kode]]&lt;&gt;"(tom)",XPlan_rawFinal[[#This Row],[Interne-kode]],""),"")</f>
        <v>ME-SPRO2D</v>
      </c>
      <c r="E6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61" t="str">
        <f>IF(XPlan[[#This Row],[EKA]]&lt;&gt;"",IF(XPlan_rawFinal[[#This Row],[Campus]]&lt;&gt;"(tom)",XPlan_rawFinal[[#This Row],[Campus]],""),"")</f>
        <v>Sønderborg</v>
      </c>
      <c r="H61" t="str">
        <f>IF(XPlan[[#This Row],[EKA]]&lt;&gt;"",IF(OR(XPlan_rawFinal[[#This Row],[Prøveform]]="(tom)",XPlan_rawFinal[[#This Row],[Prøveform]]=""),"",XPlan_rawFinal[[#This Row],[Prøveform]]),"")</f>
        <v>Hand-In</v>
      </c>
      <c r="I61" t="str">
        <f>IF(XPlan[[#This Row],[EKA]]&lt;&gt;"",IF(XPlan_rawFinal[[#This Row],[Eksaminator_samlet]]&lt;&gt;"",XPlan_rawFinal[[#This Row],[Eksaminator_samlet]],""),"")</f>
        <v>A B M Saleheen, Andrei-Alexandru Popa, Jagadish J S</v>
      </c>
      <c r="J61" t="str">
        <f>IF(XPlan[[#This Row],[EKA]]&lt;&gt;"",IF(OR(XPlan_rawFinal[[#This Row],[Censur]]="(tom)",XPlan_rawFinal[[#This Row],[Censur]]=""),"",XPlan_rawFinal[[#This Row],[Censur]]),"")</f>
        <v>Second examiner: Internal</v>
      </c>
      <c r="K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61" t="s">
        <v>90</v>
      </c>
      <c r="M61" t="str">
        <f>IF(XPlan[[#This Row],[EKA]]&lt;&gt;"",IF(XPlan_rawFinal[[#This Row],[BEMÆRK]]&lt;&gt;"(tom)",XPlan_rawFinal[[#This Row],[BEMÆRK]],""),"")</f>
        <v/>
      </c>
      <c r="N6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Sdb.,,,,,,,,,,,,,,,All exams</v>
      </c>
      <c r="Q61" t="s">
        <v>107</v>
      </c>
      <c r="R61" t="s">
        <v>298</v>
      </c>
      <c r="S61" t="s">
        <v>299</v>
      </c>
      <c r="T61" t="s">
        <v>300</v>
      </c>
      <c r="U61" t="s">
        <v>291</v>
      </c>
      <c r="V61" t="s">
        <v>95</v>
      </c>
      <c r="W61" s="4">
        <v>46174</v>
      </c>
      <c r="Y61" t="s">
        <v>506</v>
      </c>
      <c r="Z61" t="s">
        <v>106</v>
      </c>
      <c r="AA61" t="s">
        <v>98</v>
      </c>
      <c r="AB61" s="4">
        <v>46244</v>
      </c>
      <c r="AE61" t="s">
        <v>99</v>
      </c>
      <c r="AF61" s="48" t="s">
        <v>95</v>
      </c>
      <c r="AG61" t="s">
        <v>100</v>
      </c>
      <c r="AH61" t="s">
        <v>19</v>
      </c>
      <c r="AI61" t="s">
        <v>100</v>
      </c>
      <c r="AJ61" t="s">
        <v>100</v>
      </c>
      <c r="AK61" t="s">
        <v>100</v>
      </c>
      <c r="AL61" t="s">
        <v>100</v>
      </c>
      <c r="AM61" t="s">
        <v>100</v>
      </c>
      <c r="AN61" t="s">
        <v>100</v>
      </c>
      <c r="AO61" t="s">
        <v>100</v>
      </c>
      <c r="AP61" t="s">
        <v>100</v>
      </c>
      <c r="AQ61" t="s">
        <v>100</v>
      </c>
      <c r="AR61" t="s">
        <v>100</v>
      </c>
      <c r="AS61" t="s">
        <v>100</v>
      </c>
      <c r="AT61" t="s">
        <v>100</v>
      </c>
      <c r="AU61" t="s">
        <v>100</v>
      </c>
      <c r="AV61" t="s">
        <v>100</v>
      </c>
      <c r="AY61" t="s">
        <v>301</v>
      </c>
      <c r="AZ61" t="s">
        <v>302</v>
      </c>
      <c r="BA61" t="s">
        <v>303</v>
      </c>
      <c r="BB61" t="s">
        <v>167</v>
      </c>
      <c r="BC61" t="s">
        <v>95</v>
      </c>
      <c r="BD61" s="4">
        <v>46174</v>
      </c>
      <c r="BE61" s="4"/>
      <c r="BF61" t="s">
        <v>507</v>
      </c>
      <c r="BG61" t="s">
        <v>106</v>
      </c>
      <c r="BH61" t="s">
        <v>112</v>
      </c>
      <c r="BI61" s="4">
        <v>46244</v>
      </c>
      <c r="BJ61" s="4"/>
      <c r="BL61" t="s">
        <v>99</v>
      </c>
      <c r="BM61" t="s">
        <v>95</v>
      </c>
      <c r="BN61" t="s">
        <v>100</v>
      </c>
      <c r="BO61" t="s">
        <v>19</v>
      </c>
      <c r="BP61" t="s">
        <v>100</v>
      </c>
      <c r="BQ61" t="s">
        <v>100</v>
      </c>
      <c r="BR61" t="s">
        <v>100</v>
      </c>
      <c r="BS61" t="s">
        <v>100</v>
      </c>
      <c r="BT61" t="s">
        <v>100</v>
      </c>
      <c r="BU61" t="s">
        <v>100</v>
      </c>
      <c r="BV61" t="s">
        <v>100</v>
      </c>
      <c r="BW61" t="s">
        <v>100</v>
      </c>
      <c r="BX61" t="s">
        <v>100</v>
      </c>
      <c r="BY61" t="s">
        <v>100</v>
      </c>
      <c r="BZ61" t="s">
        <v>100</v>
      </c>
      <c r="CA61" t="s">
        <v>100</v>
      </c>
      <c r="CB61" t="s">
        <v>100</v>
      </c>
      <c r="CC61" t="s">
        <v>100</v>
      </c>
      <c r="CE61" t="s">
        <v>336</v>
      </c>
      <c r="CF61" t="s">
        <v>337</v>
      </c>
      <c r="CG61" t="s">
        <v>338</v>
      </c>
      <c r="CH61" t="s">
        <v>149</v>
      </c>
      <c r="CI61" t="s">
        <v>167</v>
      </c>
      <c r="CJ61" s="4">
        <v>46176</v>
      </c>
      <c r="CK61" s="4"/>
      <c r="CL61" t="s">
        <v>511</v>
      </c>
      <c r="CM61" t="s">
        <v>97</v>
      </c>
      <c r="CN61" t="s">
        <v>112</v>
      </c>
      <c r="CO61" s="4">
        <v>46252</v>
      </c>
      <c r="CP61" s="4"/>
      <c r="CR61" t="s">
        <v>99</v>
      </c>
      <c r="CS61" t="s">
        <v>95</v>
      </c>
      <c r="CT61" t="s">
        <v>18</v>
      </c>
      <c r="CU61" t="s">
        <v>100</v>
      </c>
      <c r="CV61" t="s">
        <v>20</v>
      </c>
      <c r="CW61" t="s">
        <v>21</v>
      </c>
      <c r="CX61" t="s">
        <v>100</v>
      </c>
      <c r="CY61" t="s">
        <v>100</v>
      </c>
      <c r="CZ61" t="s">
        <v>24</v>
      </c>
      <c r="DA61" t="s">
        <v>25</v>
      </c>
      <c r="DB61" t="s">
        <v>100</v>
      </c>
      <c r="DC61" t="s">
        <v>100</v>
      </c>
      <c r="DD61" t="s">
        <v>100</v>
      </c>
      <c r="DE61" t="s">
        <v>100</v>
      </c>
      <c r="DF61" t="s">
        <v>100</v>
      </c>
      <c r="DG61" t="s">
        <v>100</v>
      </c>
      <c r="DH61" t="s">
        <v>100</v>
      </c>
      <c r="DI61" t="s">
        <v>100</v>
      </c>
      <c r="DK61" t="str">
        <f>IF(AND(XPlan_raw[[#This Row],[BEng in Electronics]]&lt;&gt;"(tom)",XPlan_raw[[#This Row],[BEng in Electronics]]&lt;&gt;""),CT$11,"")</f>
        <v>BEng in Electronics - Sdb.</v>
      </c>
      <c r="DL61" t="str">
        <f>IF(AND(XPlan_raw[[#This Row],[BEng in Mechanical Engineering]]&lt;&gt;"(tom)",XPlan_raw[[#This Row],[BEng in Mechanical Engineering]]&lt;&gt;""),CU$11,"")</f>
        <v/>
      </c>
      <c r="DM61" t="str">
        <f>IF(AND(XPlan_raw[[#This Row],[BEng in Mechatronics]]&lt;&gt;"(tom)",XPlan_raw[[#This Row],[BEng in Mechatronics]]&lt;&gt;""),CV$11,"")</f>
        <v>BEng in Mechatronics - Sdb.</v>
      </c>
      <c r="DN61" t="str">
        <f>IF(AND(XPlan_raw[[#This Row],[BSc in Electronics]]&lt;&gt;"(tom)",XPlan_raw[[#This Row],[BSc in Electronics]]&lt;&gt;""),CW$11,"")</f>
        <v>BSc in Electronics Engineering - Sdb.</v>
      </c>
      <c r="DO61" t="str">
        <f>IF(AND(XPlan_raw[[#This Row],[BSc in I&amp;B]]&lt;&gt;"(tom)",XPlan_raw[[#This Row],[BSc in I&amp;B]]&lt;&gt;""),CX$11,"")</f>
        <v/>
      </c>
      <c r="DP61" t="str">
        <f>IF(AND(XPlan_raw[[#This Row],[BSc in Software]]&lt;&gt;"(tom)",XPlan_raw[[#This Row],[BSc in Software]]&lt;&gt;""),CY$11,"")</f>
        <v/>
      </c>
      <c r="DQ61" t="str">
        <f>IF(AND(XPlan_raw[[#This Row],[BSc in Mechanical Engineering]]&lt;&gt;"(tom)",XPlan_raw[[#This Row],[BSc in Mechanical Engineering]]&lt;&gt;""),CZ$11,"")</f>
        <v>BSc in Mechanical Engineering - Sdb.</v>
      </c>
      <c r="DR61" t="str">
        <f>IF(AND(XPlan_raw[[#This Row],[BSc in Mechatronic Engineering]]&lt;&gt;"(tom)",XPlan_raw[[#This Row],[BSc in Mechatronic Engineering]]&lt;&gt;""),DA$11,"")</f>
        <v>BSc in Mechatronic Engineering - Sdb.</v>
      </c>
      <c r="DS61" t="str">
        <f>IF(AND(XPlan_raw[[#This Row],[MSc in Electronics]]&lt;&gt;"(tom)",XPlan_raw[[#This Row],[MSc in Electronics]]&lt;&gt;""),DB$11,"")</f>
        <v/>
      </c>
      <c r="DT61" t="str">
        <f>IF(AND(XPlan_raw[[#This Row],[MSc in I&amp;B]]&lt;&gt;"(tom)",XPlan_raw[[#This Row],[MSc in I&amp;B]]&lt;&gt;""),DC$11,"")</f>
        <v/>
      </c>
      <c r="DU61" t="str">
        <f>IF(AND(XPlan_raw[[#This Row],[MSc in Pysics and Technology]]&lt;&gt;"(tom)",XPlan_raw[[#This Row],[MSc in Pysics and Technology]]&lt;&gt;""),DD$11,"")</f>
        <v/>
      </c>
      <c r="DV61" t="str">
        <f>IF(AND(XPlan_raw[[#This Row],[MSc in Software]]&lt;&gt;"(tom)",XPlan_raw[[#This Row],[MSc in Software]]&lt;&gt;""),DE$11,"")</f>
        <v/>
      </c>
      <c r="DW61" t="str">
        <f>IF(AND(XPlan_raw[[#This Row],[MSc in Mechanical Engineering]]&lt;&gt;"(tom)",XPlan_raw[[#This Row],[MSc in Mechanical Engineering]]&lt;&gt;""),DF$11,"")</f>
        <v/>
      </c>
      <c r="DX61" t="str">
        <f>IF(AND(XPlan_raw[[#This Row],[MSc in Mechatronic Engineering]]&lt;&gt;"(tom)",XPlan_raw[[#This Row],[MSc in Mechatronic Engineering]]&lt;&gt;""),DG$11,"")</f>
        <v/>
      </c>
      <c r="DY61" t="str">
        <f>IF(AND(XPlan_raw[[#This Row],[MSc in Supply Chain Digitalisation ]]&lt;&gt;"(tom)",XPlan_raw[[#This Row],[MSc in Supply Chain Digitalisation ]]&lt;&gt;""),DH$11,"")</f>
        <v/>
      </c>
      <c r="DZ61" t="str">
        <f>IF(AND(XPlan_raw[[#This Row],[Enkeltfag/Exchange]]&lt;&gt;"(tom)",XPlan_raw[[#This Row],[Enkeltfag/Exchange]]&lt;&gt;""),DI$11,"")</f>
        <v/>
      </c>
    </row>
    <row r="62" spans="2:130" x14ac:dyDescent="0.25">
      <c r="B62" t="str">
        <f>IF(Q62="ja",XPlan_rawFinal[[#This Row],[EKA_kode]],"")</f>
        <v>T320019402</v>
      </c>
      <c r="C62" t="str">
        <f>IF(XPlan[[#This Row],[EKA]]&lt;&gt;"",XPlan_rawFinal[[#This Row],[eka_langtnavn]],"")</f>
        <v>Mechanical Semester Project 4 C - Hydraulic Power Systems</v>
      </c>
      <c r="D62" t="str">
        <f>IF(XPlan[[#This Row],[EKA]]&lt;&gt;"",IF(XPlan_rawFinal[[#This Row],[Interne-kode]]&lt;&gt;"(tom)",XPlan_rawFinal[[#This Row],[Interne-kode]],""),"")</f>
        <v xml:space="preserve">ME-SPRO4C </v>
      </c>
      <c r="E6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62" t="str">
        <f>IF(XPlan[[#This Row],[EKA]]&lt;&gt;"",IF(XPlan_rawFinal[[#This Row],[Campus]]&lt;&gt;"(tom)",XPlan_rawFinal[[#This Row],[Campus]],""),"")</f>
        <v>Sønderborg</v>
      </c>
      <c r="H62" t="str">
        <f>IF(XPlan[[#This Row],[EKA]]&lt;&gt;"",IF(OR(XPlan_rawFinal[[#This Row],[Prøveform]]="(tom)",XPlan_rawFinal[[#This Row],[Prøveform]]=""),"",XPlan_rawFinal[[#This Row],[Prøveform]]),"")</f>
        <v>Hand-In</v>
      </c>
      <c r="I62" t="str">
        <f>IF(XPlan[[#This Row],[EKA]]&lt;&gt;"",IF(XPlan_rawFinal[[#This Row],[Eksaminator_samlet]]&lt;&gt;"",XPlan_rawFinal[[#This Row],[Eksaminator_samlet]],""),"")</f>
        <v>Poul Ennemark, Yaser Sabzehmeidani</v>
      </c>
      <c r="J62" t="str">
        <f>IF(XPlan[[#This Row],[EKA]]&lt;&gt;"",IF(OR(XPlan_rawFinal[[#This Row],[Censur]]="(tom)",XPlan_rawFinal[[#This Row],[Censur]]=""),"",XPlan_rawFinal[[#This Row],[Censur]]),"")</f>
        <v>Second examiner: External</v>
      </c>
      <c r="K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62" t="s">
        <v>90</v>
      </c>
      <c r="M62" t="str">
        <f>IF(XPlan[[#This Row],[EKA]]&lt;&gt;"",IF(XPlan_rawFinal[[#This Row],[BEMÆRK]]&lt;&gt;"(tom)",XPlan_rawFinal[[#This Row],[BEMÆRK]],""),"")</f>
        <v/>
      </c>
      <c r="N6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,,,,,,BSc in Mechanical Engineering - Sdb.,,,,,,,,,,All exams</v>
      </c>
      <c r="Q62" t="s">
        <v>107</v>
      </c>
      <c r="R62" t="s">
        <v>292</v>
      </c>
      <c r="S62" t="s">
        <v>293</v>
      </c>
      <c r="T62" t="s">
        <v>294</v>
      </c>
      <c r="U62" t="s">
        <v>167</v>
      </c>
      <c r="V62" t="s">
        <v>95</v>
      </c>
      <c r="W62" s="4">
        <v>46174</v>
      </c>
      <c r="Y62" t="s">
        <v>507</v>
      </c>
      <c r="Z62" t="s">
        <v>106</v>
      </c>
      <c r="AA62" t="s">
        <v>112</v>
      </c>
      <c r="AB62" s="4">
        <v>46244</v>
      </c>
      <c r="AE62" t="s">
        <v>99</v>
      </c>
      <c r="AF62" t="s">
        <v>95</v>
      </c>
      <c r="AG62" t="s">
        <v>100</v>
      </c>
      <c r="AH62" t="s">
        <v>100</v>
      </c>
      <c r="AI62" t="s">
        <v>100</v>
      </c>
      <c r="AJ62" t="s">
        <v>100</v>
      </c>
      <c r="AK62" t="s">
        <v>100</v>
      </c>
      <c r="AL62" t="s">
        <v>100</v>
      </c>
      <c r="AM62" t="s">
        <v>24</v>
      </c>
      <c r="AN62" t="s">
        <v>100</v>
      </c>
      <c r="AO62" t="s">
        <v>100</v>
      </c>
      <c r="AP62" t="s">
        <v>100</v>
      </c>
      <c r="AQ62" t="s">
        <v>100</v>
      </c>
      <c r="AR62" t="s">
        <v>100</v>
      </c>
      <c r="AS62" t="s">
        <v>100</v>
      </c>
      <c r="AT62" t="s">
        <v>100</v>
      </c>
      <c r="AU62" t="s">
        <v>100</v>
      </c>
      <c r="AV62" t="s">
        <v>100</v>
      </c>
      <c r="AY62" t="s">
        <v>387</v>
      </c>
      <c r="AZ62" t="s">
        <v>388</v>
      </c>
      <c r="BA62" t="s">
        <v>389</v>
      </c>
      <c r="BB62" t="s">
        <v>95</v>
      </c>
      <c r="BC62" t="s">
        <v>95</v>
      </c>
      <c r="BD62" s="4">
        <v>46174</v>
      </c>
      <c r="BE62" s="4"/>
      <c r="BF62" t="s">
        <v>517</v>
      </c>
      <c r="BG62" t="s">
        <v>106</v>
      </c>
      <c r="BH62" t="s">
        <v>98</v>
      </c>
      <c r="BI62" s="4">
        <v>46244</v>
      </c>
      <c r="BJ62" s="4"/>
      <c r="BL62" t="s">
        <v>99</v>
      </c>
      <c r="BM62" t="s">
        <v>95</v>
      </c>
      <c r="BN62" t="s">
        <v>100</v>
      </c>
      <c r="BO62" t="s">
        <v>100</v>
      </c>
      <c r="BP62" t="s">
        <v>100</v>
      </c>
      <c r="BQ62" t="s">
        <v>100</v>
      </c>
      <c r="BR62" t="s">
        <v>100</v>
      </c>
      <c r="BS62" t="s">
        <v>100</v>
      </c>
      <c r="BT62" t="s">
        <v>100</v>
      </c>
      <c r="BU62" t="s">
        <v>100</v>
      </c>
      <c r="BV62" t="s">
        <v>100</v>
      </c>
      <c r="BW62" t="s">
        <v>100</v>
      </c>
      <c r="BX62" t="s">
        <v>100</v>
      </c>
      <c r="BY62" t="s">
        <v>100</v>
      </c>
      <c r="BZ62" t="s">
        <v>100</v>
      </c>
      <c r="CA62" t="s">
        <v>31</v>
      </c>
      <c r="CB62" t="s">
        <v>100</v>
      </c>
      <c r="CC62" t="s">
        <v>33</v>
      </c>
      <c r="CE62" t="s">
        <v>146</v>
      </c>
      <c r="CF62" t="s">
        <v>147</v>
      </c>
      <c r="CG62" t="s">
        <v>148</v>
      </c>
      <c r="CH62" t="s">
        <v>149</v>
      </c>
      <c r="CI62" t="s">
        <v>159</v>
      </c>
      <c r="CJ62" s="4">
        <v>46181</v>
      </c>
      <c r="CK62" s="4">
        <v>46197</v>
      </c>
      <c r="CL62" t="s">
        <v>145</v>
      </c>
      <c r="CM62" t="s">
        <v>163</v>
      </c>
      <c r="CN62" t="s">
        <v>112</v>
      </c>
      <c r="CO62" s="4" t="s">
        <v>95</v>
      </c>
      <c r="CP62" s="4"/>
      <c r="CQ62" t="s">
        <v>134</v>
      </c>
      <c r="CR62" t="s">
        <v>99</v>
      </c>
      <c r="CS62" t="s">
        <v>95</v>
      </c>
      <c r="CT62" t="s">
        <v>100</v>
      </c>
      <c r="CU62" t="s">
        <v>100</v>
      </c>
      <c r="CV62" t="s">
        <v>100</v>
      </c>
      <c r="CW62" t="s">
        <v>21</v>
      </c>
      <c r="CX62" t="s">
        <v>22</v>
      </c>
      <c r="CY62" t="s">
        <v>100</v>
      </c>
      <c r="CZ62" t="s">
        <v>24</v>
      </c>
      <c r="DA62" t="s">
        <v>25</v>
      </c>
      <c r="DB62" t="s">
        <v>100</v>
      </c>
      <c r="DC62" t="s">
        <v>100</v>
      </c>
      <c r="DD62" t="s">
        <v>100</v>
      </c>
      <c r="DE62" t="s">
        <v>100</v>
      </c>
      <c r="DF62" t="s">
        <v>100</v>
      </c>
      <c r="DG62" t="s">
        <v>100</v>
      </c>
      <c r="DH62" t="s">
        <v>100</v>
      </c>
      <c r="DI62" t="s">
        <v>100</v>
      </c>
      <c r="DK62" t="str">
        <f>IF(AND(XPlan_raw[[#This Row],[BEng in Electronics]]&lt;&gt;"(tom)",XPlan_raw[[#This Row],[BEng in Electronics]]&lt;&gt;""),CT$11,"")</f>
        <v/>
      </c>
      <c r="DL62" t="str">
        <f>IF(AND(XPlan_raw[[#This Row],[BEng in Mechanical Engineering]]&lt;&gt;"(tom)",XPlan_raw[[#This Row],[BEng in Mechanical Engineering]]&lt;&gt;""),CU$11,"")</f>
        <v/>
      </c>
      <c r="DM62" t="str">
        <f>IF(AND(XPlan_raw[[#This Row],[BEng in Mechatronics]]&lt;&gt;"(tom)",XPlan_raw[[#This Row],[BEng in Mechatronics]]&lt;&gt;""),CV$11,"")</f>
        <v/>
      </c>
      <c r="DN62" t="str">
        <f>IF(AND(XPlan_raw[[#This Row],[BSc in Electronics]]&lt;&gt;"(tom)",XPlan_raw[[#This Row],[BSc in Electronics]]&lt;&gt;""),CW$11,"")</f>
        <v>BSc in Electronics Engineering - Sdb.</v>
      </c>
      <c r="DO62" t="str">
        <f>IF(AND(XPlan_raw[[#This Row],[BSc in I&amp;B]]&lt;&gt;"(tom)",XPlan_raw[[#This Row],[BSc in I&amp;B]]&lt;&gt;""),CX$11,"")</f>
        <v>BSc in Enginreering, Innovation and Business - Sdb.</v>
      </c>
      <c r="DP62" t="str">
        <f>IF(AND(XPlan_raw[[#This Row],[BSc in Software]]&lt;&gt;"(tom)",XPlan_raw[[#This Row],[BSc in Software]]&lt;&gt;""),CY$11,"")</f>
        <v/>
      </c>
      <c r="DQ62" t="str">
        <f>IF(AND(XPlan_raw[[#This Row],[BSc in Mechanical Engineering]]&lt;&gt;"(tom)",XPlan_raw[[#This Row],[BSc in Mechanical Engineering]]&lt;&gt;""),CZ$11,"")</f>
        <v>BSc in Mechanical Engineering - Sdb.</v>
      </c>
      <c r="DR62" t="str">
        <f>IF(AND(XPlan_raw[[#This Row],[BSc in Mechatronic Engineering]]&lt;&gt;"(tom)",XPlan_raw[[#This Row],[BSc in Mechatronic Engineering]]&lt;&gt;""),DA$11,"")</f>
        <v>BSc in Mechatronic Engineering - Sdb.</v>
      </c>
      <c r="DS62" t="str">
        <f>IF(AND(XPlan_raw[[#This Row],[MSc in Electronics]]&lt;&gt;"(tom)",XPlan_raw[[#This Row],[MSc in Electronics]]&lt;&gt;""),DB$11,"")</f>
        <v/>
      </c>
      <c r="DT62" t="str">
        <f>IF(AND(XPlan_raw[[#This Row],[MSc in I&amp;B]]&lt;&gt;"(tom)",XPlan_raw[[#This Row],[MSc in I&amp;B]]&lt;&gt;""),DC$11,"")</f>
        <v/>
      </c>
      <c r="DU62" t="str">
        <f>IF(AND(XPlan_raw[[#This Row],[MSc in Pysics and Technology]]&lt;&gt;"(tom)",XPlan_raw[[#This Row],[MSc in Pysics and Technology]]&lt;&gt;""),DD$11,"")</f>
        <v/>
      </c>
      <c r="DV62" t="str">
        <f>IF(AND(XPlan_raw[[#This Row],[MSc in Software]]&lt;&gt;"(tom)",XPlan_raw[[#This Row],[MSc in Software]]&lt;&gt;""),DE$11,"")</f>
        <v/>
      </c>
      <c r="DW62" t="str">
        <f>IF(AND(XPlan_raw[[#This Row],[MSc in Mechanical Engineering]]&lt;&gt;"(tom)",XPlan_raw[[#This Row],[MSc in Mechanical Engineering]]&lt;&gt;""),DF$11,"")</f>
        <v/>
      </c>
      <c r="DX62" t="str">
        <f>IF(AND(XPlan_raw[[#This Row],[MSc in Mechatronic Engineering]]&lt;&gt;"(tom)",XPlan_raw[[#This Row],[MSc in Mechatronic Engineering]]&lt;&gt;""),DG$11,"")</f>
        <v/>
      </c>
      <c r="DY62" t="str">
        <f>IF(AND(XPlan_raw[[#This Row],[MSc in Supply Chain Digitalisation ]]&lt;&gt;"(tom)",XPlan_raw[[#This Row],[MSc in Supply Chain Digitalisation ]]&lt;&gt;""),DH$11,"")</f>
        <v/>
      </c>
      <c r="DZ62" t="str">
        <f>IF(AND(XPlan_raw[[#This Row],[Enkeltfag/Exchange]]&lt;&gt;"(tom)",XPlan_raw[[#This Row],[Enkeltfag/Exchange]]&lt;&gt;""),DI$11,"")</f>
        <v/>
      </c>
    </row>
    <row r="63" spans="2:130" x14ac:dyDescent="0.25">
      <c r="B63" t="str">
        <f>IF(Q63="ja",XPlan_rawFinal[[#This Row],[EKA_kode]],"")</f>
        <v>T320022402</v>
      </c>
      <c r="C63" t="str">
        <f>IF(XPlan[[#This Row],[EKA]]&lt;&gt;"",XPlan_rawFinal[[#This Row],[eka_langtnavn]],"")</f>
        <v xml:space="preserve">Mechanical Semester Project 4 D - Hydraulic Power Systems </v>
      </c>
      <c r="D63" t="str">
        <f>IF(XPlan[[#This Row],[EKA]]&lt;&gt;"",IF(XPlan_rawFinal[[#This Row],[Interne-kode]]&lt;&gt;"(tom)",XPlan_rawFinal[[#This Row],[Interne-kode]],""),"")</f>
        <v xml:space="preserve">ME-SPRO4D </v>
      </c>
      <c r="E6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63" t="str">
        <f>IF(XPlan[[#This Row],[EKA]]&lt;&gt;"",IF(XPlan_rawFinal[[#This Row],[Campus]]&lt;&gt;"(tom)",XPlan_rawFinal[[#This Row],[Campus]],""),"")</f>
        <v>Sønderborg</v>
      </c>
      <c r="H63" t="str">
        <f>IF(XPlan[[#This Row],[EKA]]&lt;&gt;"",IF(OR(XPlan_rawFinal[[#This Row],[Prøveform]]="(tom)",XPlan_rawFinal[[#This Row],[Prøveform]]=""),"",XPlan_rawFinal[[#This Row],[Prøveform]]),"")</f>
        <v>Hand-In</v>
      </c>
      <c r="I63" t="str">
        <f>IF(XPlan[[#This Row],[EKA]]&lt;&gt;"",IF(XPlan_rawFinal[[#This Row],[Eksaminator_samlet]]&lt;&gt;"",XPlan_rawFinal[[#This Row],[Eksaminator_samlet]],""),"")</f>
        <v>Poul Ennemark, Yaser Sabzehmeidani</v>
      </c>
      <c r="J63" t="str">
        <f>IF(XPlan[[#This Row],[EKA]]&lt;&gt;"",IF(OR(XPlan_rawFinal[[#This Row],[Censur]]="(tom)",XPlan_rawFinal[[#This Row],[Censur]]=""),"",XPlan_rawFinal[[#This Row],[Censur]]),"")</f>
        <v>Second examiner: External</v>
      </c>
      <c r="K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63" t="s">
        <v>90</v>
      </c>
      <c r="M63" t="str">
        <f>IF(XPlan[[#This Row],[EKA]]&lt;&gt;"",IF(XPlan_rawFinal[[#This Row],[BEMÆRK]]&lt;&gt;"(tom)",XPlan_rawFinal[[#This Row],[BEMÆRK]],""),"")</f>
        <v/>
      </c>
      <c r="N6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Sdb.,,,,,,,,,,,,,,,All exams</v>
      </c>
      <c r="Q63" t="s">
        <v>107</v>
      </c>
      <c r="R63" t="s">
        <v>301</v>
      </c>
      <c r="S63" t="s">
        <v>302</v>
      </c>
      <c r="T63" t="s">
        <v>303</v>
      </c>
      <c r="U63" t="s">
        <v>167</v>
      </c>
      <c r="V63" t="s">
        <v>95</v>
      </c>
      <c r="W63" s="4">
        <v>46174</v>
      </c>
      <c r="Y63" t="s">
        <v>507</v>
      </c>
      <c r="Z63" t="s">
        <v>106</v>
      </c>
      <c r="AA63" t="s">
        <v>112</v>
      </c>
      <c r="AB63" s="4">
        <v>46244</v>
      </c>
      <c r="AE63" t="s">
        <v>99</v>
      </c>
      <c r="AF63" t="s">
        <v>95</v>
      </c>
      <c r="AG63" t="s">
        <v>100</v>
      </c>
      <c r="AH63" t="s">
        <v>19</v>
      </c>
      <c r="AI63" t="s">
        <v>100</v>
      </c>
      <c r="AJ63" t="s">
        <v>100</v>
      </c>
      <c r="AK63" t="s">
        <v>100</v>
      </c>
      <c r="AL63" t="s">
        <v>100</v>
      </c>
      <c r="AM63" t="s">
        <v>100</v>
      </c>
      <c r="AN63" t="s">
        <v>100</v>
      </c>
      <c r="AO63" t="s">
        <v>100</v>
      </c>
      <c r="AP63" t="s">
        <v>100</v>
      </c>
      <c r="AQ63" t="s">
        <v>100</v>
      </c>
      <c r="AR63" t="s">
        <v>100</v>
      </c>
      <c r="AS63" t="s">
        <v>100</v>
      </c>
      <c r="AT63" t="s">
        <v>100</v>
      </c>
      <c r="AU63" t="s">
        <v>100</v>
      </c>
      <c r="AV63" t="s">
        <v>100</v>
      </c>
      <c r="AY63" t="s">
        <v>354</v>
      </c>
      <c r="AZ63" t="s">
        <v>355</v>
      </c>
      <c r="BA63" t="s">
        <v>356</v>
      </c>
      <c r="BB63" t="s">
        <v>291</v>
      </c>
      <c r="BC63" t="s">
        <v>95</v>
      </c>
      <c r="BD63" s="4">
        <v>46174</v>
      </c>
      <c r="BE63" s="4"/>
      <c r="BF63" t="s">
        <v>514</v>
      </c>
      <c r="BG63" t="s">
        <v>106</v>
      </c>
      <c r="BH63" t="s">
        <v>98</v>
      </c>
      <c r="BI63" s="4">
        <v>46244</v>
      </c>
      <c r="BJ63" s="4"/>
      <c r="BK63" t="s">
        <v>134</v>
      </c>
      <c r="BL63" t="s">
        <v>99</v>
      </c>
      <c r="BM63" t="s">
        <v>95</v>
      </c>
      <c r="BN63" t="s">
        <v>100</v>
      </c>
      <c r="BO63" t="s">
        <v>100</v>
      </c>
      <c r="BP63" t="s">
        <v>100</v>
      </c>
      <c r="BQ63" t="s">
        <v>100</v>
      </c>
      <c r="BR63" t="s">
        <v>100</v>
      </c>
      <c r="BS63" t="s">
        <v>100</v>
      </c>
      <c r="BT63" t="s">
        <v>100</v>
      </c>
      <c r="BU63" t="s">
        <v>25</v>
      </c>
      <c r="BV63" t="s">
        <v>100</v>
      </c>
      <c r="BW63" t="s">
        <v>100</v>
      </c>
      <c r="BX63" t="s">
        <v>100</v>
      </c>
      <c r="BY63" t="s">
        <v>100</v>
      </c>
      <c r="BZ63" t="s">
        <v>100</v>
      </c>
      <c r="CA63" t="s">
        <v>100</v>
      </c>
      <c r="CB63" t="s">
        <v>100</v>
      </c>
      <c r="CC63" t="s">
        <v>100</v>
      </c>
      <c r="CE63" t="s">
        <v>156</v>
      </c>
      <c r="CF63" t="s">
        <v>157</v>
      </c>
      <c r="CG63" t="s">
        <v>158</v>
      </c>
      <c r="CH63" t="s">
        <v>159</v>
      </c>
      <c r="CI63" t="s">
        <v>95</v>
      </c>
      <c r="CJ63" s="4">
        <v>46181</v>
      </c>
      <c r="CK63" s="4">
        <v>46197</v>
      </c>
      <c r="CL63" t="s">
        <v>145</v>
      </c>
      <c r="CM63" t="s">
        <v>169</v>
      </c>
      <c r="CN63" t="s">
        <v>112</v>
      </c>
      <c r="CO63" s="4" t="s">
        <v>95</v>
      </c>
      <c r="CP63" s="4"/>
      <c r="CQ63" t="s">
        <v>134</v>
      </c>
      <c r="CR63" t="s">
        <v>99</v>
      </c>
      <c r="CS63" t="s">
        <v>95</v>
      </c>
      <c r="CT63" t="s">
        <v>18</v>
      </c>
      <c r="CU63" t="s">
        <v>19</v>
      </c>
      <c r="CV63" t="s">
        <v>20</v>
      </c>
      <c r="CW63" t="s">
        <v>100</v>
      </c>
      <c r="CX63" t="s">
        <v>100</v>
      </c>
      <c r="CY63" t="s">
        <v>100</v>
      </c>
      <c r="CZ63" t="s">
        <v>100</v>
      </c>
      <c r="DA63" t="s">
        <v>100</v>
      </c>
      <c r="DB63" t="s">
        <v>100</v>
      </c>
      <c r="DC63" t="s">
        <v>100</v>
      </c>
      <c r="DD63" t="s">
        <v>100</v>
      </c>
      <c r="DE63" t="s">
        <v>100</v>
      </c>
      <c r="DF63" t="s">
        <v>100</v>
      </c>
      <c r="DG63" t="s">
        <v>100</v>
      </c>
      <c r="DH63" t="s">
        <v>100</v>
      </c>
      <c r="DI63" t="s">
        <v>100</v>
      </c>
      <c r="DK63" t="str">
        <f>IF(AND(XPlan_raw[[#This Row],[BEng in Electronics]]&lt;&gt;"(tom)",XPlan_raw[[#This Row],[BEng in Electronics]]&lt;&gt;""),CT$11,"")</f>
        <v>BEng in Electronics - Sdb.</v>
      </c>
      <c r="DL63" t="str">
        <f>IF(AND(XPlan_raw[[#This Row],[BEng in Mechanical Engineering]]&lt;&gt;"(tom)",XPlan_raw[[#This Row],[BEng in Mechanical Engineering]]&lt;&gt;""),CU$11,"")</f>
        <v>BEng in Mechanical Engineering - Sdb.</v>
      </c>
      <c r="DM63" t="str">
        <f>IF(AND(XPlan_raw[[#This Row],[BEng in Mechatronics]]&lt;&gt;"(tom)",XPlan_raw[[#This Row],[BEng in Mechatronics]]&lt;&gt;""),CV$11,"")</f>
        <v>BEng in Mechatronics - Sdb.</v>
      </c>
      <c r="DN63" t="str">
        <f>IF(AND(XPlan_raw[[#This Row],[BSc in Electronics]]&lt;&gt;"(tom)",XPlan_raw[[#This Row],[BSc in Electronics]]&lt;&gt;""),CW$11,"")</f>
        <v/>
      </c>
      <c r="DO63" t="str">
        <f>IF(AND(XPlan_raw[[#This Row],[BSc in I&amp;B]]&lt;&gt;"(tom)",XPlan_raw[[#This Row],[BSc in I&amp;B]]&lt;&gt;""),CX$11,"")</f>
        <v/>
      </c>
      <c r="DP63" t="str">
        <f>IF(AND(XPlan_raw[[#This Row],[BSc in Software]]&lt;&gt;"(tom)",XPlan_raw[[#This Row],[BSc in Software]]&lt;&gt;""),CY$11,"")</f>
        <v/>
      </c>
      <c r="DQ63" t="str">
        <f>IF(AND(XPlan_raw[[#This Row],[BSc in Mechanical Engineering]]&lt;&gt;"(tom)",XPlan_raw[[#This Row],[BSc in Mechanical Engineering]]&lt;&gt;""),CZ$11,"")</f>
        <v/>
      </c>
      <c r="DR63" t="str">
        <f>IF(AND(XPlan_raw[[#This Row],[BSc in Mechatronic Engineering]]&lt;&gt;"(tom)",XPlan_raw[[#This Row],[BSc in Mechatronic Engineering]]&lt;&gt;""),DA$11,"")</f>
        <v/>
      </c>
      <c r="DS63" t="str">
        <f>IF(AND(XPlan_raw[[#This Row],[MSc in Electronics]]&lt;&gt;"(tom)",XPlan_raw[[#This Row],[MSc in Electronics]]&lt;&gt;""),DB$11,"")</f>
        <v/>
      </c>
      <c r="DT63" t="str">
        <f>IF(AND(XPlan_raw[[#This Row],[MSc in I&amp;B]]&lt;&gt;"(tom)",XPlan_raw[[#This Row],[MSc in I&amp;B]]&lt;&gt;""),DC$11,"")</f>
        <v/>
      </c>
      <c r="DU63" t="str">
        <f>IF(AND(XPlan_raw[[#This Row],[MSc in Pysics and Technology]]&lt;&gt;"(tom)",XPlan_raw[[#This Row],[MSc in Pysics and Technology]]&lt;&gt;""),DD$11,"")</f>
        <v/>
      </c>
      <c r="DV63" t="str">
        <f>IF(AND(XPlan_raw[[#This Row],[MSc in Software]]&lt;&gt;"(tom)",XPlan_raw[[#This Row],[MSc in Software]]&lt;&gt;""),DE$11,"")</f>
        <v/>
      </c>
      <c r="DW63" t="str">
        <f>IF(AND(XPlan_raw[[#This Row],[MSc in Mechanical Engineering]]&lt;&gt;"(tom)",XPlan_raw[[#This Row],[MSc in Mechanical Engineering]]&lt;&gt;""),DF$11,"")</f>
        <v/>
      </c>
      <c r="DX63" t="str">
        <f>IF(AND(XPlan_raw[[#This Row],[MSc in Mechatronic Engineering]]&lt;&gt;"(tom)",XPlan_raw[[#This Row],[MSc in Mechatronic Engineering]]&lt;&gt;""),DG$11,"")</f>
        <v/>
      </c>
      <c r="DY63" t="str">
        <f>IF(AND(XPlan_raw[[#This Row],[MSc in Supply Chain Digitalisation ]]&lt;&gt;"(tom)",XPlan_raw[[#This Row],[MSc in Supply Chain Digitalisation ]]&lt;&gt;""),DH$11,"")</f>
        <v/>
      </c>
      <c r="DZ63" t="str">
        <f>IF(AND(XPlan_raw[[#This Row],[Enkeltfag/Exchange]]&lt;&gt;"(tom)",XPlan_raw[[#This Row],[Enkeltfag/Exchange]]&lt;&gt;""),DI$11,"")</f>
        <v/>
      </c>
    </row>
    <row r="64" spans="2:130" x14ac:dyDescent="0.25">
      <c r="B64" t="str">
        <f>IF(Q64="ja",XPlan_rawFinal[[#This Row],[EKA_kode]],"")</f>
        <v>T350006402</v>
      </c>
      <c r="C64" t="str">
        <f>IF(XPlan[[#This Row],[EKA]]&lt;&gt;"",XPlan_rawFinal[[#This Row],[eka_langtnavn]],"")</f>
        <v>Mechatronics Design and Build 1</v>
      </c>
      <c r="D64" t="str">
        <f>IF(XPlan[[#This Row],[EKA]]&lt;&gt;"",IF(XPlan_rawFinal[[#This Row],[Interne-kode]]&lt;&gt;"(tom)",XPlan_rawFinal[[#This Row],[Interne-kode]],""),"")</f>
        <v>MC-MDB1</v>
      </c>
      <c r="E6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64" t="str">
        <f>IF(XPlan[[#This Row],[EKA]]&lt;&gt;"",IF(XPlan_rawFinal[[#This Row],[Campus]]&lt;&gt;"(tom)",XPlan_rawFinal[[#This Row],[Campus]],""),"")</f>
        <v>Sønderborg</v>
      </c>
      <c r="H64" t="str">
        <f>IF(XPlan[[#This Row],[EKA]]&lt;&gt;"",IF(OR(XPlan_rawFinal[[#This Row],[Prøveform]]="(tom)",XPlan_rawFinal[[#This Row],[Prøveform]]=""),"",XPlan_rawFinal[[#This Row],[Prøveform]]),"")</f>
        <v>Hand-In</v>
      </c>
      <c r="I64" t="str">
        <f>IF(XPlan[[#This Row],[EKA]]&lt;&gt;"",IF(XPlan_rawFinal[[#This Row],[Eksaminator_samlet]]&lt;&gt;"",XPlan_rawFinal[[#This Row],[Eksaminator_samlet]],""),"")</f>
        <v>Andrei-Alexandru Popa, Mertcan Akin</v>
      </c>
      <c r="J64" t="str">
        <f>IF(XPlan[[#This Row],[EKA]]&lt;&gt;"",IF(OR(XPlan_rawFinal[[#This Row],[Censur]]="(tom)",XPlan_rawFinal[[#This Row],[Censur]]=""),"",XPlan_rawFinal[[#This Row],[Censur]]),"")</f>
        <v>Second examiner: Internal</v>
      </c>
      <c r="K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64" t="s">
        <v>90</v>
      </c>
      <c r="M64" t="str">
        <f>IF(XPlan[[#This Row],[EKA]]&lt;&gt;"",IF(XPlan_rawFinal[[#This Row],[BEMÆRK]]&lt;&gt;"(tom)",XPlan_rawFinal[[#This Row],[BEMÆRK]],""),"")</f>
        <v/>
      </c>
      <c r="N6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,,,,,,,,,,,,,MSc in Mechatronic Engineering - Sdb.,,Exchange students,All exams</v>
      </c>
      <c r="Q64" t="s">
        <v>107</v>
      </c>
      <c r="R64" t="s">
        <v>387</v>
      </c>
      <c r="S64" t="s">
        <v>388</v>
      </c>
      <c r="T64" t="s">
        <v>389</v>
      </c>
      <c r="U64" t="s">
        <v>291</v>
      </c>
      <c r="V64" t="s">
        <v>95</v>
      </c>
      <c r="W64" s="4">
        <v>46174</v>
      </c>
      <c r="Y64" t="s">
        <v>517</v>
      </c>
      <c r="Z64" t="s">
        <v>106</v>
      </c>
      <c r="AA64" t="s">
        <v>98</v>
      </c>
      <c r="AB64" s="4">
        <v>46244</v>
      </c>
      <c r="AE64" t="s">
        <v>99</v>
      </c>
      <c r="AF64" t="s">
        <v>95</v>
      </c>
      <c r="AG64" t="s">
        <v>100</v>
      </c>
      <c r="AH64" t="s">
        <v>100</v>
      </c>
      <c r="AI64" t="s">
        <v>100</v>
      </c>
      <c r="AJ64" t="s">
        <v>100</v>
      </c>
      <c r="AK64" t="s">
        <v>100</v>
      </c>
      <c r="AL64" t="s">
        <v>100</v>
      </c>
      <c r="AM64" t="s">
        <v>100</v>
      </c>
      <c r="AN64" t="s">
        <v>100</v>
      </c>
      <c r="AO64" t="s">
        <v>100</v>
      </c>
      <c r="AP64" t="s">
        <v>100</v>
      </c>
      <c r="AQ64" t="s">
        <v>100</v>
      </c>
      <c r="AR64" t="s">
        <v>100</v>
      </c>
      <c r="AS64" t="s">
        <v>100</v>
      </c>
      <c r="AT64" t="s">
        <v>31</v>
      </c>
      <c r="AU64" t="s">
        <v>100</v>
      </c>
      <c r="AV64" t="s">
        <v>33</v>
      </c>
      <c r="AY64" t="s">
        <v>362</v>
      </c>
      <c r="AZ64" t="s">
        <v>363</v>
      </c>
      <c r="BA64" t="s">
        <v>364</v>
      </c>
      <c r="BB64" t="s">
        <v>291</v>
      </c>
      <c r="BC64" t="s">
        <v>95</v>
      </c>
      <c r="BD64" s="4">
        <v>46174</v>
      </c>
      <c r="BE64" s="4"/>
      <c r="BF64" t="s">
        <v>515</v>
      </c>
      <c r="BG64" t="s">
        <v>106</v>
      </c>
      <c r="BH64" t="s">
        <v>98</v>
      </c>
      <c r="BI64" s="4">
        <v>46244</v>
      </c>
      <c r="BJ64" s="4"/>
      <c r="BK64" t="s">
        <v>134</v>
      </c>
      <c r="BL64" t="s">
        <v>99</v>
      </c>
      <c r="BM64" t="s">
        <v>95</v>
      </c>
      <c r="BN64" t="s">
        <v>100</v>
      </c>
      <c r="BO64" t="s">
        <v>100</v>
      </c>
      <c r="BP64" t="s">
        <v>20</v>
      </c>
      <c r="BQ64" t="s">
        <v>100</v>
      </c>
      <c r="BR64" t="s">
        <v>100</v>
      </c>
      <c r="BS64" t="s">
        <v>100</v>
      </c>
      <c r="BT64" t="s">
        <v>100</v>
      </c>
      <c r="BU64" t="s">
        <v>100</v>
      </c>
      <c r="BV64" t="s">
        <v>100</v>
      </c>
      <c r="BW64" t="s">
        <v>100</v>
      </c>
      <c r="BX64" t="s">
        <v>100</v>
      </c>
      <c r="BY64" t="s">
        <v>100</v>
      </c>
      <c r="BZ64" t="s">
        <v>100</v>
      </c>
      <c r="CA64" t="s">
        <v>100</v>
      </c>
      <c r="CB64" t="s">
        <v>100</v>
      </c>
      <c r="CC64" t="s">
        <v>100</v>
      </c>
      <c r="CE64" t="s">
        <v>171</v>
      </c>
      <c r="CF64" t="s">
        <v>172</v>
      </c>
      <c r="CG64" t="s">
        <v>173</v>
      </c>
      <c r="CH64" t="s">
        <v>149</v>
      </c>
      <c r="CI64" t="s">
        <v>95</v>
      </c>
      <c r="CJ64" s="4" t="s">
        <v>95</v>
      </c>
      <c r="CK64" s="4"/>
      <c r="CL64" t="s">
        <v>512</v>
      </c>
      <c r="CM64" t="s">
        <v>174</v>
      </c>
      <c r="CN64" t="s">
        <v>104</v>
      </c>
      <c r="CO64" s="4" t="s">
        <v>95</v>
      </c>
      <c r="CP64" s="4"/>
      <c r="CR64" t="s">
        <v>99</v>
      </c>
      <c r="CS64" t="s">
        <v>95</v>
      </c>
      <c r="CT64" t="s">
        <v>18</v>
      </c>
      <c r="CU64" t="s">
        <v>19</v>
      </c>
      <c r="CV64" t="s">
        <v>20</v>
      </c>
      <c r="CW64" t="s">
        <v>100</v>
      </c>
      <c r="CX64" t="s">
        <v>100</v>
      </c>
      <c r="CY64" t="s">
        <v>100</v>
      </c>
      <c r="CZ64" t="s">
        <v>100</v>
      </c>
      <c r="DA64" t="s">
        <v>100</v>
      </c>
      <c r="DB64" t="s">
        <v>100</v>
      </c>
      <c r="DC64" t="s">
        <v>100</v>
      </c>
      <c r="DD64" t="s">
        <v>100</v>
      </c>
      <c r="DE64" t="s">
        <v>100</v>
      </c>
      <c r="DF64" t="s">
        <v>100</v>
      </c>
      <c r="DG64" t="s">
        <v>100</v>
      </c>
      <c r="DH64" t="s">
        <v>100</v>
      </c>
      <c r="DI64" t="s">
        <v>100</v>
      </c>
      <c r="DK64" t="str">
        <f>IF(AND(XPlan_raw[[#This Row],[BEng in Electronics]]&lt;&gt;"(tom)",XPlan_raw[[#This Row],[BEng in Electronics]]&lt;&gt;""),CT$11,"")</f>
        <v>BEng in Electronics - Sdb.</v>
      </c>
      <c r="DL64" t="str">
        <f>IF(AND(XPlan_raw[[#This Row],[BEng in Mechanical Engineering]]&lt;&gt;"(tom)",XPlan_raw[[#This Row],[BEng in Mechanical Engineering]]&lt;&gt;""),CU$11,"")</f>
        <v>BEng in Mechanical Engineering - Sdb.</v>
      </c>
      <c r="DM64" t="str">
        <f>IF(AND(XPlan_raw[[#This Row],[BEng in Mechatronics]]&lt;&gt;"(tom)",XPlan_raw[[#This Row],[BEng in Mechatronics]]&lt;&gt;""),CV$11,"")</f>
        <v>BEng in Mechatronics - Sdb.</v>
      </c>
      <c r="DN64" t="str">
        <f>IF(AND(XPlan_raw[[#This Row],[BSc in Electronics]]&lt;&gt;"(tom)",XPlan_raw[[#This Row],[BSc in Electronics]]&lt;&gt;""),CW$11,"")</f>
        <v/>
      </c>
      <c r="DO64" t="str">
        <f>IF(AND(XPlan_raw[[#This Row],[BSc in I&amp;B]]&lt;&gt;"(tom)",XPlan_raw[[#This Row],[BSc in I&amp;B]]&lt;&gt;""),CX$11,"")</f>
        <v/>
      </c>
      <c r="DP64" t="str">
        <f>IF(AND(XPlan_raw[[#This Row],[BSc in Software]]&lt;&gt;"(tom)",XPlan_raw[[#This Row],[BSc in Software]]&lt;&gt;""),CY$11,"")</f>
        <v/>
      </c>
      <c r="DQ64" t="str">
        <f>IF(AND(XPlan_raw[[#This Row],[BSc in Mechanical Engineering]]&lt;&gt;"(tom)",XPlan_raw[[#This Row],[BSc in Mechanical Engineering]]&lt;&gt;""),CZ$11,"")</f>
        <v/>
      </c>
      <c r="DR64" t="str">
        <f>IF(AND(XPlan_raw[[#This Row],[BSc in Mechatronic Engineering]]&lt;&gt;"(tom)",XPlan_raw[[#This Row],[BSc in Mechatronic Engineering]]&lt;&gt;""),DA$11,"")</f>
        <v/>
      </c>
      <c r="DS64" t="str">
        <f>IF(AND(XPlan_raw[[#This Row],[MSc in Electronics]]&lt;&gt;"(tom)",XPlan_raw[[#This Row],[MSc in Electronics]]&lt;&gt;""),DB$11,"")</f>
        <v/>
      </c>
      <c r="DT64" t="str">
        <f>IF(AND(XPlan_raw[[#This Row],[MSc in I&amp;B]]&lt;&gt;"(tom)",XPlan_raw[[#This Row],[MSc in I&amp;B]]&lt;&gt;""),DC$11,"")</f>
        <v/>
      </c>
      <c r="DU64" t="str">
        <f>IF(AND(XPlan_raw[[#This Row],[MSc in Pysics and Technology]]&lt;&gt;"(tom)",XPlan_raw[[#This Row],[MSc in Pysics and Technology]]&lt;&gt;""),DD$11,"")</f>
        <v/>
      </c>
      <c r="DV64" t="str">
        <f>IF(AND(XPlan_raw[[#This Row],[MSc in Software]]&lt;&gt;"(tom)",XPlan_raw[[#This Row],[MSc in Software]]&lt;&gt;""),DE$11,"")</f>
        <v/>
      </c>
      <c r="DW64" t="str">
        <f>IF(AND(XPlan_raw[[#This Row],[MSc in Mechanical Engineering]]&lt;&gt;"(tom)",XPlan_raw[[#This Row],[MSc in Mechanical Engineering]]&lt;&gt;""),DF$11,"")</f>
        <v/>
      </c>
      <c r="DX64" t="str">
        <f>IF(AND(XPlan_raw[[#This Row],[MSc in Mechatronic Engineering]]&lt;&gt;"(tom)",XPlan_raw[[#This Row],[MSc in Mechatronic Engineering]]&lt;&gt;""),DG$11,"")</f>
        <v/>
      </c>
      <c r="DY64" t="str">
        <f>IF(AND(XPlan_raw[[#This Row],[MSc in Supply Chain Digitalisation ]]&lt;&gt;"(tom)",XPlan_raw[[#This Row],[MSc in Supply Chain Digitalisation ]]&lt;&gt;""),DH$11,"")</f>
        <v/>
      </c>
      <c r="DZ64" t="str">
        <f>IF(AND(XPlan_raw[[#This Row],[Enkeltfag/Exchange]]&lt;&gt;"(tom)",XPlan_raw[[#This Row],[Enkeltfag/Exchange]]&lt;&gt;""),DI$11,"")</f>
        <v/>
      </c>
    </row>
    <row r="65" spans="2:130" x14ac:dyDescent="0.25">
      <c r="B65" t="str">
        <f>IF(Q65="ja",XPlan_rawFinal[[#This Row],[EKA_kode]],"")</f>
        <v>T340082402</v>
      </c>
      <c r="C65" t="str">
        <f>IF(XPlan[[#This Row],[EKA]]&lt;&gt;"",XPlan_rawFinal[[#This Row],[eka_langtnavn]],"")</f>
        <v>Mechatronics Semester Project 2 C</v>
      </c>
      <c r="D65" t="str">
        <f>IF(XPlan[[#This Row],[EKA]]&lt;&gt;"",IF(XPlan_rawFinal[[#This Row],[Interne-kode]]&lt;&gt;"(tom)",XPlan_rawFinal[[#This Row],[Interne-kode]],""),"")</f>
        <v>MC-SPRO2C</v>
      </c>
      <c r="E6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65" t="str">
        <f>IF(XPlan[[#This Row],[EKA]]&lt;&gt;"",IF(XPlan_rawFinal[[#This Row],[Campus]]&lt;&gt;"(tom)",XPlan_rawFinal[[#This Row],[Campus]],""),"")</f>
        <v>Sønderborg</v>
      </c>
      <c r="H65" t="str">
        <f>IF(XPlan[[#This Row],[EKA]]&lt;&gt;"",IF(OR(XPlan_rawFinal[[#This Row],[Prøveform]]="(tom)",XPlan_rawFinal[[#This Row],[Prøveform]]=""),"",XPlan_rawFinal[[#This Row],[Prøveform]]),"")</f>
        <v>Hand-In</v>
      </c>
      <c r="I65" t="str">
        <f>IF(XPlan[[#This Row],[EKA]]&lt;&gt;"",IF(XPlan_rawFinal[[#This Row],[Eksaminator_samlet]]&lt;&gt;"",XPlan_rawFinal[[#This Row],[Eksaminator_samlet]],""),"")</f>
        <v>Casper Kunstmann, Lars Duggen</v>
      </c>
      <c r="J65" t="str">
        <f>IF(XPlan[[#This Row],[EKA]]&lt;&gt;"",IF(OR(XPlan_rawFinal[[#This Row],[Censur]]="(tom)",XPlan_rawFinal[[#This Row],[Censur]]=""),"",XPlan_rawFinal[[#This Row],[Censur]]),"")</f>
        <v>Second examiner: Internal</v>
      </c>
      <c r="K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65" t="s">
        <v>90</v>
      </c>
      <c r="M65" t="str">
        <f>IF(XPlan[[#This Row],[EKA]]&lt;&gt;"",IF(XPlan_rawFinal[[#This Row],[BEMÆRK]]&lt;&gt;"(tom)",XPlan_rawFinal[[#This Row],[BEMÆRK]],""),"")</f>
        <v/>
      </c>
      <c r="N6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,,,,,,,BSc in Mechatronic Engineering - Sdb.,,,,,,,,,All exams</v>
      </c>
      <c r="Q65" t="s">
        <v>107</v>
      </c>
      <c r="R65" t="s">
        <v>354</v>
      </c>
      <c r="S65" t="s">
        <v>355</v>
      </c>
      <c r="T65" t="s">
        <v>356</v>
      </c>
      <c r="U65" t="s">
        <v>291</v>
      </c>
      <c r="V65" t="s">
        <v>95</v>
      </c>
      <c r="W65" s="4">
        <v>46174</v>
      </c>
      <c r="Y65" t="s">
        <v>514</v>
      </c>
      <c r="Z65" t="s">
        <v>106</v>
      </c>
      <c r="AA65" t="s">
        <v>98</v>
      </c>
      <c r="AB65" s="4">
        <v>46244</v>
      </c>
      <c r="AD65" t="s">
        <v>134</v>
      </c>
      <c r="AE65" t="s">
        <v>99</v>
      </c>
      <c r="AF65" t="s">
        <v>95</v>
      </c>
      <c r="AG65" t="s">
        <v>100</v>
      </c>
      <c r="AH65" t="s">
        <v>100</v>
      </c>
      <c r="AI65" t="s">
        <v>100</v>
      </c>
      <c r="AJ65" t="s">
        <v>100</v>
      </c>
      <c r="AK65" t="s">
        <v>100</v>
      </c>
      <c r="AL65" t="s">
        <v>100</v>
      </c>
      <c r="AM65" t="s">
        <v>100</v>
      </c>
      <c r="AN65" t="s">
        <v>25</v>
      </c>
      <c r="AO65" t="s">
        <v>100</v>
      </c>
      <c r="AP65" t="s">
        <v>100</v>
      </c>
      <c r="AQ65" t="s">
        <v>100</v>
      </c>
      <c r="AR65" t="s">
        <v>100</v>
      </c>
      <c r="AS65" t="s">
        <v>100</v>
      </c>
      <c r="AT65" t="s">
        <v>100</v>
      </c>
      <c r="AU65" t="s">
        <v>100</v>
      </c>
      <c r="AV65" t="s">
        <v>100</v>
      </c>
      <c r="AY65" t="s">
        <v>368</v>
      </c>
      <c r="AZ65" t="s">
        <v>369</v>
      </c>
      <c r="BA65" t="s">
        <v>370</v>
      </c>
      <c r="BB65" t="s">
        <v>167</v>
      </c>
      <c r="BC65" t="s">
        <v>95</v>
      </c>
      <c r="BD65" s="4">
        <v>46174</v>
      </c>
      <c r="BE65" s="4"/>
      <c r="BF65" t="s">
        <v>516</v>
      </c>
      <c r="BG65" t="s">
        <v>106</v>
      </c>
      <c r="BH65" t="s">
        <v>112</v>
      </c>
      <c r="BI65" s="4">
        <v>46244</v>
      </c>
      <c r="BJ65" s="4"/>
      <c r="BL65" t="s">
        <v>99</v>
      </c>
      <c r="BM65" t="s">
        <v>95</v>
      </c>
      <c r="BN65" t="s">
        <v>100</v>
      </c>
      <c r="BO65" t="s">
        <v>100</v>
      </c>
      <c r="BP65" t="s">
        <v>100</v>
      </c>
      <c r="BQ65" t="s">
        <v>100</v>
      </c>
      <c r="BR65" t="s">
        <v>100</v>
      </c>
      <c r="BS65" t="s">
        <v>100</v>
      </c>
      <c r="BT65" t="s">
        <v>100</v>
      </c>
      <c r="BU65" t="s">
        <v>25</v>
      </c>
      <c r="BV65" t="s">
        <v>100</v>
      </c>
      <c r="BW65" t="s">
        <v>100</v>
      </c>
      <c r="BX65" t="s">
        <v>100</v>
      </c>
      <c r="BY65" t="s">
        <v>100</v>
      </c>
      <c r="BZ65" t="s">
        <v>100</v>
      </c>
      <c r="CA65" t="s">
        <v>100</v>
      </c>
      <c r="CB65" t="s">
        <v>100</v>
      </c>
      <c r="CC65" t="s">
        <v>100</v>
      </c>
      <c r="CE65" t="s">
        <v>339</v>
      </c>
      <c r="CF65" t="s">
        <v>340</v>
      </c>
      <c r="CG65" t="s">
        <v>341</v>
      </c>
      <c r="CH65" t="s">
        <v>167</v>
      </c>
      <c r="CI65" t="s">
        <v>149</v>
      </c>
      <c r="CJ65" s="4">
        <v>46191</v>
      </c>
      <c r="CK65" s="4"/>
      <c r="CL65" t="s">
        <v>179</v>
      </c>
      <c r="CM65" t="s">
        <v>111</v>
      </c>
      <c r="CN65" t="s">
        <v>98</v>
      </c>
      <c r="CO65" s="4">
        <v>46259</v>
      </c>
      <c r="CP65" s="4"/>
      <c r="CR65" t="s">
        <v>99</v>
      </c>
      <c r="CS65" t="s">
        <v>95</v>
      </c>
      <c r="CT65" t="s">
        <v>100</v>
      </c>
      <c r="CU65" t="s">
        <v>100</v>
      </c>
      <c r="CV65" t="s">
        <v>100</v>
      </c>
      <c r="CW65" t="s">
        <v>21</v>
      </c>
      <c r="CX65" t="s">
        <v>22</v>
      </c>
      <c r="CY65" t="s">
        <v>100</v>
      </c>
      <c r="CZ65" t="s">
        <v>100</v>
      </c>
      <c r="DA65" t="s">
        <v>25</v>
      </c>
      <c r="DB65" t="s">
        <v>100</v>
      </c>
      <c r="DC65" t="s">
        <v>100</v>
      </c>
      <c r="DD65" t="s">
        <v>100</v>
      </c>
      <c r="DE65" t="s">
        <v>100</v>
      </c>
      <c r="DF65" t="s">
        <v>100</v>
      </c>
      <c r="DG65" t="s">
        <v>100</v>
      </c>
      <c r="DH65" t="s">
        <v>100</v>
      </c>
      <c r="DI65" t="s">
        <v>33</v>
      </c>
      <c r="DK65" t="str">
        <f>IF(AND(XPlan_raw[[#This Row],[BEng in Electronics]]&lt;&gt;"(tom)",XPlan_raw[[#This Row],[BEng in Electronics]]&lt;&gt;""),CT$11,"")</f>
        <v/>
      </c>
      <c r="DL65" t="str">
        <f>IF(AND(XPlan_raw[[#This Row],[BEng in Mechanical Engineering]]&lt;&gt;"(tom)",XPlan_raw[[#This Row],[BEng in Mechanical Engineering]]&lt;&gt;""),CU$11,"")</f>
        <v/>
      </c>
      <c r="DM65" t="str">
        <f>IF(AND(XPlan_raw[[#This Row],[BEng in Mechatronics]]&lt;&gt;"(tom)",XPlan_raw[[#This Row],[BEng in Mechatronics]]&lt;&gt;""),CV$11,"")</f>
        <v/>
      </c>
      <c r="DN65" t="str">
        <f>IF(AND(XPlan_raw[[#This Row],[BSc in Electronics]]&lt;&gt;"(tom)",XPlan_raw[[#This Row],[BSc in Electronics]]&lt;&gt;""),CW$11,"")</f>
        <v>BSc in Electronics Engineering - Sdb.</v>
      </c>
      <c r="DO65" t="str">
        <f>IF(AND(XPlan_raw[[#This Row],[BSc in I&amp;B]]&lt;&gt;"(tom)",XPlan_raw[[#This Row],[BSc in I&amp;B]]&lt;&gt;""),CX$11,"")</f>
        <v>BSc in Enginreering, Innovation and Business - Sdb.</v>
      </c>
      <c r="DP65" t="str">
        <f>IF(AND(XPlan_raw[[#This Row],[BSc in Software]]&lt;&gt;"(tom)",XPlan_raw[[#This Row],[BSc in Software]]&lt;&gt;""),CY$11,"")</f>
        <v/>
      </c>
      <c r="DQ65" t="str">
        <f>IF(AND(XPlan_raw[[#This Row],[BSc in Mechanical Engineering]]&lt;&gt;"(tom)",XPlan_raw[[#This Row],[BSc in Mechanical Engineering]]&lt;&gt;""),CZ$11,"")</f>
        <v/>
      </c>
      <c r="DR65" t="str">
        <f>IF(AND(XPlan_raw[[#This Row],[BSc in Mechatronic Engineering]]&lt;&gt;"(tom)",XPlan_raw[[#This Row],[BSc in Mechatronic Engineering]]&lt;&gt;""),DA$11,"")</f>
        <v>BSc in Mechatronic Engineering - Sdb.</v>
      </c>
      <c r="DS65" t="str">
        <f>IF(AND(XPlan_raw[[#This Row],[MSc in Electronics]]&lt;&gt;"(tom)",XPlan_raw[[#This Row],[MSc in Electronics]]&lt;&gt;""),DB$11,"")</f>
        <v/>
      </c>
      <c r="DT65" t="str">
        <f>IF(AND(XPlan_raw[[#This Row],[MSc in I&amp;B]]&lt;&gt;"(tom)",XPlan_raw[[#This Row],[MSc in I&amp;B]]&lt;&gt;""),DC$11,"")</f>
        <v/>
      </c>
      <c r="DU65" t="str">
        <f>IF(AND(XPlan_raw[[#This Row],[MSc in Pysics and Technology]]&lt;&gt;"(tom)",XPlan_raw[[#This Row],[MSc in Pysics and Technology]]&lt;&gt;""),DD$11,"")</f>
        <v/>
      </c>
      <c r="DV65" t="str">
        <f>IF(AND(XPlan_raw[[#This Row],[MSc in Software]]&lt;&gt;"(tom)",XPlan_raw[[#This Row],[MSc in Software]]&lt;&gt;""),DE$11,"")</f>
        <v/>
      </c>
      <c r="DW65" t="str">
        <f>IF(AND(XPlan_raw[[#This Row],[MSc in Mechanical Engineering]]&lt;&gt;"(tom)",XPlan_raw[[#This Row],[MSc in Mechanical Engineering]]&lt;&gt;""),DF$11,"")</f>
        <v/>
      </c>
      <c r="DX65" t="str">
        <f>IF(AND(XPlan_raw[[#This Row],[MSc in Mechatronic Engineering]]&lt;&gt;"(tom)",XPlan_raw[[#This Row],[MSc in Mechatronic Engineering]]&lt;&gt;""),DG$11,"")</f>
        <v/>
      </c>
      <c r="DY65" t="str">
        <f>IF(AND(XPlan_raw[[#This Row],[MSc in Supply Chain Digitalisation ]]&lt;&gt;"(tom)",XPlan_raw[[#This Row],[MSc in Supply Chain Digitalisation ]]&lt;&gt;""),DH$11,"")</f>
        <v/>
      </c>
      <c r="DZ65" t="str">
        <f>IF(AND(XPlan_raw[[#This Row],[Enkeltfag/Exchange]]&lt;&gt;"(tom)",XPlan_raw[[#This Row],[Enkeltfag/Exchange]]&lt;&gt;""),DI$11,"")</f>
        <v>Exchange students</v>
      </c>
    </row>
    <row r="66" spans="2:130" x14ac:dyDescent="0.25">
      <c r="B66" t="str">
        <f>IF(Q66="ja",XPlan_rawFinal[[#This Row],[EKA_kode]],"")</f>
        <v>T340085402</v>
      </c>
      <c r="C66" t="str">
        <f>IF(XPlan[[#This Row],[EKA]]&lt;&gt;"",XPlan_rawFinal[[#This Row],[eka_langtnavn]],"")</f>
        <v>Mechatronics Semester Project 2 D</v>
      </c>
      <c r="D66" t="str">
        <f>IF(XPlan[[#This Row],[EKA]]&lt;&gt;"",IF(XPlan_rawFinal[[#This Row],[Interne-kode]]&lt;&gt;"(tom)",XPlan_rawFinal[[#This Row],[Interne-kode]],""),"")</f>
        <v>MC-SPRO2D</v>
      </c>
      <c r="E6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66" t="str">
        <f>IF(XPlan[[#This Row],[EKA]]&lt;&gt;"",IF(XPlan_rawFinal[[#This Row],[Campus]]&lt;&gt;"(tom)",XPlan_rawFinal[[#This Row],[Campus]],""),"")</f>
        <v>Sønderborg</v>
      </c>
      <c r="H66" t="str">
        <f>IF(XPlan[[#This Row],[EKA]]&lt;&gt;"",IF(OR(XPlan_rawFinal[[#This Row],[Prøveform]]="(tom)",XPlan_rawFinal[[#This Row],[Prøveform]]=""),"",XPlan_rawFinal[[#This Row],[Prøveform]]),"")</f>
        <v>Hand-In</v>
      </c>
      <c r="I66" t="str">
        <f>IF(XPlan[[#This Row],[EKA]]&lt;&gt;"",IF(XPlan_rawFinal[[#This Row],[Eksaminator_samlet]]&lt;&gt;"",XPlan_rawFinal[[#This Row],[Eksaminator_samlet]],""),"")</f>
        <v>Casper Kunstmann, David Bunker, Lars Duggen</v>
      </c>
      <c r="J66" t="str">
        <f>IF(XPlan[[#This Row],[EKA]]&lt;&gt;"",IF(OR(XPlan_rawFinal[[#This Row],[Censur]]="(tom)",XPlan_rawFinal[[#This Row],[Censur]]=""),"",XPlan_rawFinal[[#This Row],[Censur]]),"")</f>
        <v>Second examiner: Internal</v>
      </c>
      <c r="K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66" t="s">
        <v>90</v>
      </c>
      <c r="M66" t="str">
        <f>IF(XPlan[[#This Row],[EKA]]&lt;&gt;"",IF(XPlan_rawFinal[[#This Row],[BEMÆRK]]&lt;&gt;"(tom)",XPlan_rawFinal[[#This Row],[BEMÆRK]],""),"")</f>
        <v/>
      </c>
      <c r="N6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Sdb.,,,,,,,,,,,,,,All exams</v>
      </c>
      <c r="Q66" t="s">
        <v>107</v>
      </c>
      <c r="R66" t="s">
        <v>362</v>
      </c>
      <c r="S66" t="s">
        <v>363</v>
      </c>
      <c r="T66" t="s">
        <v>364</v>
      </c>
      <c r="U66" t="s">
        <v>291</v>
      </c>
      <c r="V66" t="s">
        <v>95</v>
      </c>
      <c r="W66" s="4">
        <v>46174</v>
      </c>
      <c r="Y66" t="s">
        <v>515</v>
      </c>
      <c r="Z66" t="s">
        <v>106</v>
      </c>
      <c r="AA66" t="s">
        <v>98</v>
      </c>
      <c r="AB66" s="4">
        <v>46244</v>
      </c>
      <c r="AD66" t="s">
        <v>134</v>
      </c>
      <c r="AE66" t="s">
        <v>99</v>
      </c>
      <c r="AF66" t="s">
        <v>95</v>
      </c>
      <c r="AG66" t="s">
        <v>100</v>
      </c>
      <c r="AH66" t="s">
        <v>100</v>
      </c>
      <c r="AI66" t="s">
        <v>20</v>
      </c>
      <c r="AJ66" t="s">
        <v>100</v>
      </c>
      <c r="AK66" t="s">
        <v>100</v>
      </c>
      <c r="AL66" t="s">
        <v>100</v>
      </c>
      <c r="AM66" t="s">
        <v>100</v>
      </c>
      <c r="AN66" t="s">
        <v>100</v>
      </c>
      <c r="AO66" t="s">
        <v>100</v>
      </c>
      <c r="AP66" t="s">
        <v>100</v>
      </c>
      <c r="AQ66" t="s">
        <v>100</v>
      </c>
      <c r="AR66" t="s">
        <v>100</v>
      </c>
      <c r="AS66" t="s">
        <v>100</v>
      </c>
      <c r="AT66" t="s">
        <v>100</v>
      </c>
      <c r="AU66" t="s">
        <v>100</v>
      </c>
      <c r="AV66" t="s">
        <v>100</v>
      </c>
      <c r="AY66" t="s">
        <v>365</v>
      </c>
      <c r="AZ66" t="s">
        <v>366</v>
      </c>
      <c r="BA66" t="s">
        <v>367</v>
      </c>
      <c r="BB66" t="s">
        <v>167</v>
      </c>
      <c r="BC66" t="s">
        <v>95</v>
      </c>
      <c r="BD66" s="4">
        <v>46174</v>
      </c>
      <c r="BE66" s="4"/>
      <c r="BF66" t="s">
        <v>516</v>
      </c>
      <c r="BG66" t="s">
        <v>106</v>
      </c>
      <c r="BH66" t="s">
        <v>112</v>
      </c>
      <c r="BI66" s="4">
        <v>46244</v>
      </c>
      <c r="BJ66" s="4"/>
      <c r="BL66" t="s">
        <v>99</v>
      </c>
      <c r="BM66" t="s">
        <v>95</v>
      </c>
      <c r="BN66" t="s">
        <v>100</v>
      </c>
      <c r="BO66" t="s">
        <v>100</v>
      </c>
      <c r="BP66" t="s">
        <v>20</v>
      </c>
      <c r="BQ66" t="s">
        <v>100</v>
      </c>
      <c r="BR66" t="s">
        <v>100</v>
      </c>
      <c r="BS66" t="s">
        <v>100</v>
      </c>
      <c r="BT66" t="s">
        <v>100</v>
      </c>
      <c r="BU66" t="s">
        <v>100</v>
      </c>
      <c r="BV66" t="s">
        <v>100</v>
      </c>
      <c r="BW66" t="s">
        <v>100</v>
      </c>
      <c r="BX66" t="s">
        <v>100</v>
      </c>
      <c r="BY66" t="s">
        <v>100</v>
      </c>
      <c r="BZ66" t="s">
        <v>100</v>
      </c>
      <c r="CA66" t="s">
        <v>100</v>
      </c>
      <c r="CB66" t="s">
        <v>100</v>
      </c>
      <c r="CC66" t="s">
        <v>100</v>
      </c>
      <c r="CE66" t="s">
        <v>140</v>
      </c>
      <c r="CF66" t="s">
        <v>342</v>
      </c>
      <c r="CG66" t="s">
        <v>95</v>
      </c>
      <c r="CH66" t="s">
        <v>95</v>
      </c>
      <c r="CI66" t="s">
        <v>95</v>
      </c>
      <c r="CJ66" s="4" t="s">
        <v>95</v>
      </c>
      <c r="CK66" s="4"/>
      <c r="CO66" s="4" t="s">
        <v>95</v>
      </c>
      <c r="CP66" s="4"/>
      <c r="CR66" t="s">
        <v>99</v>
      </c>
      <c r="CS66" t="s">
        <v>95</v>
      </c>
      <c r="CT66" t="s">
        <v>18</v>
      </c>
      <c r="CU66" t="s">
        <v>19</v>
      </c>
      <c r="CV66" t="s">
        <v>20</v>
      </c>
      <c r="CW66" t="s">
        <v>100</v>
      </c>
      <c r="CX66" t="s">
        <v>22</v>
      </c>
      <c r="CY66" t="s">
        <v>23</v>
      </c>
      <c r="CZ66" t="s">
        <v>100</v>
      </c>
      <c r="DA66" t="s">
        <v>100</v>
      </c>
      <c r="DB66" t="s">
        <v>100</v>
      </c>
      <c r="DC66" t="s">
        <v>100</v>
      </c>
      <c r="DD66" t="s">
        <v>100</v>
      </c>
      <c r="DE66" t="s">
        <v>100</v>
      </c>
      <c r="DF66" t="s">
        <v>100</v>
      </c>
      <c r="DG66" t="s">
        <v>100</v>
      </c>
      <c r="DH66" t="s">
        <v>100</v>
      </c>
      <c r="DI66" t="s">
        <v>100</v>
      </c>
      <c r="DK66" t="str">
        <f>IF(AND(XPlan_raw[[#This Row],[BEng in Electronics]]&lt;&gt;"(tom)",XPlan_raw[[#This Row],[BEng in Electronics]]&lt;&gt;""),CT$11,"")</f>
        <v>BEng in Electronics - Sdb.</v>
      </c>
      <c r="DL66" t="str">
        <f>IF(AND(XPlan_raw[[#This Row],[BEng in Mechanical Engineering]]&lt;&gt;"(tom)",XPlan_raw[[#This Row],[BEng in Mechanical Engineering]]&lt;&gt;""),CU$11,"")</f>
        <v>BEng in Mechanical Engineering - Sdb.</v>
      </c>
      <c r="DM66" t="str">
        <f>IF(AND(XPlan_raw[[#This Row],[BEng in Mechatronics]]&lt;&gt;"(tom)",XPlan_raw[[#This Row],[BEng in Mechatronics]]&lt;&gt;""),CV$11,"")</f>
        <v>BEng in Mechatronics - Sdb.</v>
      </c>
      <c r="DN66" t="str">
        <f>IF(AND(XPlan_raw[[#This Row],[BSc in Electronics]]&lt;&gt;"(tom)",XPlan_raw[[#This Row],[BSc in Electronics]]&lt;&gt;""),CW$11,"")</f>
        <v/>
      </c>
      <c r="DO66" t="str">
        <f>IF(AND(XPlan_raw[[#This Row],[BSc in I&amp;B]]&lt;&gt;"(tom)",XPlan_raw[[#This Row],[BSc in I&amp;B]]&lt;&gt;""),CX$11,"")</f>
        <v>BSc in Enginreering, Innovation and Business - Sdb.</v>
      </c>
      <c r="DP66" t="str">
        <f>IF(AND(XPlan_raw[[#This Row],[BSc in Software]]&lt;&gt;"(tom)",XPlan_raw[[#This Row],[BSc in Software]]&lt;&gt;""),CY$11,"")</f>
        <v>BSc in Software Engineering -. Sdb.</v>
      </c>
      <c r="DQ66" t="str">
        <f>IF(AND(XPlan_raw[[#This Row],[BSc in Mechanical Engineering]]&lt;&gt;"(tom)",XPlan_raw[[#This Row],[BSc in Mechanical Engineering]]&lt;&gt;""),CZ$11,"")</f>
        <v/>
      </c>
      <c r="DR66" t="str">
        <f>IF(AND(XPlan_raw[[#This Row],[BSc in Mechatronic Engineering]]&lt;&gt;"(tom)",XPlan_raw[[#This Row],[BSc in Mechatronic Engineering]]&lt;&gt;""),DA$11,"")</f>
        <v/>
      </c>
      <c r="DS66" t="str">
        <f>IF(AND(XPlan_raw[[#This Row],[MSc in Electronics]]&lt;&gt;"(tom)",XPlan_raw[[#This Row],[MSc in Electronics]]&lt;&gt;""),DB$11,"")</f>
        <v/>
      </c>
      <c r="DT66" t="str">
        <f>IF(AND(XPlan_raw[[#This Row],[MSc in I&amp;B]]&lt;&gt;"(tom)",XPlan_raw[[#This Row],[MSc in I&amp;B]]&lt;&gt;""),DC$11,"")</f>
        <v/>
      </c>
      <c r="DU66" t="str">
        <f>IF(AND(XPlan_raw[[#This Row],[MSc in Pysics and Technology]]&lt;&gt;"(tom)",XPlan_raw[[#This Row],[MSc in Pysics and Technology]]&lt;&gt;""),DD$11,"")</f>
        <v/>
      </c>
      <c r="DV66" t="str">
        <f>IF(AND(XPlan_raw[[#This Row],[MSc in Software]]&lt;&gt;"(tom)",XPlan_raw[[#This Row],[MSc in Software]]&lt;&gt;""),DE$11,"")</f>
        <v/>
      </c>
      <c r="DW66" t="str">
        <f>IF(AND(XPlan_raw[[#This Row],[MSc in Mechanical Engineering]]&lt;&gt;"(tom)",XPlan_raw[[#This Row],[MSc in Mechanical Engineering]]&lt;&gt;""),DF$11,"")</f>
        <v/>
      </c>
      <c r="DX66" t="str">
        <f>IF(AND(XPlan_raw[[#This Row],[MSc in Mechatronic Engineering]]&lt;&gt;"(tom)",XPlan_raw[[#This Row],[MSc in Mechatronic Engineering]]&lt;&gt;""),DG$11,"")</f>
        <v/>
      </c>
      <c r="DY66" t="str">
        <f>IF(AND(XPlan_raw[[#This Row],[MSc in Supply Chain Digitalisation ]]&lt;&gt;"(tom)",XPlan_raw[[#This Row],[MSc in Supply Chain Digitalisation ]]&lt;&gt;""),DH$11,"")</f>
        <v/>
      </c>
      <c r="DZ66" t="str">
        <f>IF(AND(XPlan_raw[[#This Row],[Enkeltfag/Exchange]]&lt;&gt;"(tom)",XPlan_raw[[#This Row],[Enkeltfag/Exchange]]&lt;&gt;""),DI$11,"")</f>
        <v/>
      </c>
    </row>
    <row r="67" spans="2:130" x14ac:dyDescent="0.25">
      <c r="B67" t="str">
        <f>IF(Q67="ja",XPlan_rawFinal[[#This Row],[EKA_kode]],"")</f>
        <v>T340087402</v>
      </c>
      <c r="C67" t="str">
        <f>IF(XPlan[[#This Row],[EKA]]&lt;&gt;"",XPlan_rawFinal[[#This Row],[eka_langtnavn]],"")</f>
        <v>Mechatronics Semester Project 4 C</v>
      </c>
      <c r="D67" t="str">
        <f>IF(XPlan[[#This Row],[EKA]]&lt;&gt;"",IF(XPlan_rawFinal[[#This Row],[Interne-kode]]&lt;&gt;"(tom)",XPlan_rawFinal[[#This Row],[Interne-kode]],""),"")</f>
        <v>MC-SPRO4C</v>
      </c>
      <c r="E6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67" t="str">
        <f>IF(XPlan[[#This Row],[EKA]]&lt;&gt;"",IF(XPlan_rawFinal[[#This Row],[Campus]]&lt;&gt;"(tom)",XPlan_rawFinal[[#This Row],[Campus]],""),"")</f>
        <v>Sønderborg</v>
      </c>
      <c r="H67" t="str">
        <f>IF(XPlan[[#This Row],[EKA]]&lt;&gt;"",IF(OR(XPlan_rawFinal[[#This Row],[Prøveform]]="(tom)",XPlan_rawFinal[[#This Row],[Prøveform]]=""),"",XPlan_rawFinal[[#This Row],[Prøveform]]),"")</f>
        <v>Hand-In</v>
      </c>
      <c r="I67" t="str">
        <f>IF(XPlan[[#This Row],[EKA]]&lt;&gt;"",IF(XPlan_rawFinal[[#This Row],[Eksaminator_samlet]]&lt;&gt;"",XPlan_rawFinal[[#This Row],[Eksaminator_samlet]],""),"")</f>
        <v>Kumater Peter, Lars Duggen</v>
      </c>
      <c r="J67" t="str">
        <f>IF(XPlan[[#This Row],[EKA]]&lt;&gt;"",IF(OR(XPlan_rawFinal[[#This Row],[Censur]]="(tom)",XPlan_rawFinal[[#This Row],[Censur]]=""),"",XPlan_rawFinal[[#This Row],[Censur]]),"")</f>
        <v>Second examiner: External</v>
      </c>
      <c r="K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67" t="s">
        <v>90</v>
      </c>
      <c r="M67" t="str">
        <f>IF(XPlan[[#This Row],[EKA]]&lt;&gt;"",IF(XPlan_rawFinal[[#This Row],[BEMÆRK]]&lt;&gt;"(tom)",XPlan_rawFinal[[#This Row],[BEMÆRK]],""),"")</f>
        <v/>
      </c>
      <c r="N6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,,,,,,,BSc in Mechatronic Engineering - Sdb.,,,,,,,,,All exams</v>
      </c>
      <c r="Q67" t="s">
        <v>107</v>
      </c>
      <c r="R67" t="s">
        <v>368</v>
      </c>
      <c r="S67" t="s">
        <v>369</v>
      </c>
      <c r="T67" t="s">
        <v>370</v>
      </c>
      <c r="U67" t="s">
        <v>167</v>
      </c>
      <c r="V67" t="s">
        <v>95</v>
      </c>
      <c r="W67" s="4">
        <v>46174</v>
      </c>
      <c r="Y67" t="s">
        <v>516</v>
      </c>
      <c r="Z67" t="s">
        <v>106</v>
      </c>
      <c r="AA67" t="s">
        <v>112</v>
      </c>
      <c r="AB67" s="4">
        <v>46244</v>
      </c>
      <c r="AE67" t="s">
        <v>99</v>
      </c>
      <c r="AF67" t="s">
        <v>95</v>
      </c>
      <c r="AG67" t="s">
        <v>100</v>
      </c>
      <c r="AH67" t="s">
        <v>100</v>
      </c>
      <c r="AI67" t="s">
        <v>100</v>
      </c>
      <c r="AJ67" t="s">
        <v>100</v>
      </c>
      <c r="AK67" t="s">
        <v>100</v>
      </c>
      <c r="AL67" t="s">
        <v>100</v>
      </c>
      <c r="AM67" t="s">
        <v>100</v>
      </c>
      <c r="AN67" t="s">
        <v>25</v>
      </c>
      <c r="AO67" t="s">
        <v>100</v>
      </c>
      <c r="AP67" t="s">
        <v>100</v>
      </c>
      <c r="AQ67" t="s">
        <v>100</v>
      </c>
      <c r="AR67" t="s">
        <v>100</v>
      </c>
      <c r="AS67" t="s">
        <v>100</v>
      </c>
      <c r="AT67" t="s">
        <v>100</v>
      </c>
      <c r="AU67" t="s">
        <v>100</v>
      </c>
      <c r="AV67" t="s">
        <v>100</v>
      </c>
      <c r="AY67" t="s">
        <v>235</v>
      </c>
      <c r="AZ67" t="s">
        <v>236</v>
      </c>
      <c r="BA67" t="s">
        <v>237</v>
      </c>
      <c r="BB67" t="s">
        <v>95</v>
      </c>
      <c r="BC67" t="s">
        <v>95</v>
      </c>
      <c r="BD67" s="4">
        <v>46174</v>
      </c>
      <c r="BE67" s="4"/>
      <c r="BF67" t="s">
        <v>502</v>
      </c>
      <c r="BG67" t="s">
        <v>106</v>
      </c>
      <c r="BH67" t="s">
        <v>112</v>
      </c>
      <c r="BI67" s="4">
        <v>46244</v>
      </c>
      <c r="BJ67" s="4"/>
      <c r="BL67" t="s">
        <v>99</v>
      </c>
      <c r="BM67" t="s">
        <v>95</v>
      </c>
      <c r="BN67" t="s">
        <v>100</v>
      </c>
      <c r="BO67" t="s">
        <v>100</v>
      </c>
      <c r="BP67" t="s">
        <v>100</v>
      </c>
      <c r="BQ67" t="s">
        <v>100</v>
      </c>
      <c r="BR67" t="s">
        <v>100</v>
      </c>
      <c r="BS67" t="s">
        <v>100</v>
      </c>
      <c r="BT67" t="s">
        <v>100</v>
      </c>
      <c r="BU67" t="s">
        <v>100</v>
      </c>
      <c r="BV67" t="s">
        <v>100</v>
      </c>
      <c r="BW67" t="s">
        <v>27</v>
      </c>
      <c r="BX67" t="s">
        <v>100</v>
      </c>
      <c r="BY67" t="s">
        <v>100</v>
      </c>
      <c r="BZ67" t="s">
        <v>100</v>
      </c>
      <c r="CA67" t="s">
        <v>100</v>
      </c>
      <c r="CB67" t="s">
        <v>32</v>
      </c>
      <c r="CC67" t="s">
        <v>100</v>
      </c>
      <c r="CE67" t="s">
        <v>175</v>
      </c>
      <c r="CF67" t="s">
        <v>343</v>
      </c>
      <c r="CG67" t="s">
        <v>344</v>
      </c>
      <c r="CH67" t="s">
        <v>94</v>
      </c>
      <c r="CI67" t="s">
        <v>95</v>
      </c>
      <c r="CJ67" s="4">
        <v>46160</v>
      </c>
      <c r="CK67" s="4"/>
      <c r="CL67" t="s">
        <v>537</v>
      </c>
      <c r="CM67" t="s">
        <v>97</v>
      </c>
      <c r="CO67" s="4" t="s">
        <v>95</v>
      </c>
      <c r="CP67" s="4"/>
      <c r="CR67" t="s">
        <v>99</v>
      </c>
      <c r="CS67" t="s">
        <v>95</v>
      </c>
      <c r="CT67" t="s">
        <v>100</v>
      </c>
      <c r="CU67" t="s">
        <v>19</v>
      </c>
      <c r="CV67" t="s">
        <v>20</v>
      </c>
      <c r="CW67" t="s">
        <v>100</v>
      </c>
      <c r="CX67" t="s">
        <v>22</v>
      </c>
      <c r="CY67" t="s">
        <v>100</v>
      </c>
      <c r="CZ67" t="s">
        <v>24</v>
      </c>
      <c r="DA67" t="s">
        <v>25</v>
      </c>
      <c r="DB67" t="s">
        <v>100</v>
      </c>
      <c r="DC67" t="s">
        <v>100</v>
      </c>
      <c r="DD67" t="s">
        <v>100</v>
      </c>
      <c r="DE67" t="s">
        <v>100</v>
      </c>
      <c r="DF67" t="s">
        <v>100</v>
      </c>
      <c r="DG67" t="s">
        <v>100</v>
      </c>
      <c r="DH67" t="s">
        <v>100</v>
      </c>
      <c r="DI67" t="s">
        <v>100</v>
      </c>
      <c r="DK67" t="str">
        <f>IF(AND(XPlan_raw[[#This Row],[BEng in Electronics]]&lt;&gt;"(tom)",XPlan_raw[[#This Row],[BEng in Electronics]]&lt;&gt;""),CT$11,"")</f>
        <v/>
      </c>
      <c r="DL67" t="str">
        <f>IF(AND(XPlan_raw[[#This Row],[BEng in Mechanical Engineering]]&lt;&gt;"(tom)",XPlan_raw[[#This Row],[BEng in Mechanical Engineering]]&lt;&gt;""),CU$11,"")</f>
        <v>BEng in Mechanical Engineering - Sdb.</v>
      </c>
      <c r="DM67" t="str">
        <f>IF(AND(XPlan_raw[[#This Row],[BEng in Mechatronics]]&lt;&gt;"(tom)",XPlan_raw[[#This Row],[BEng in Mechatronics]]&lt;&gt;""),CV$11,"")</f>
        <v>BEng in Mechatronics - Sdb.</v>
      </c>
      <c r="DN67" t="str">
        <f>IF(AND(XPlan_raw[[#This Row],[BSc in Electronics]]&lt;&gt;"(tom)",XPlan_raw[[#This Row],[BSc in Electronics]]&lt;&gt;""),CW$11,"")</f>
        <v/>
      </c>
      <c r="DO67" t="str">
        <f>IF(AND(XPlan_raw[[#This Row],[BSc in I&amp;B]]&lt;&gt;"(tom)",XPlan_raw[[#This Row],[BSc in I&amp;B]]&lt;&gt;""),CX$11,"")</f>
        <v>BSc in Enginreering, Innovation and Business - Sdb.</v>
      </c>
      <c r="DP67" t="str">
        <f>IF(AND(XPlan_raw[[#This Row],[BSc in Software]]&lt;&gt;"(tom)",XPlan_raw[[#This Row],[BSc in Software]]&lt;&gt;""),CY$11,"")</f>
        <v/>
      </c>
      <c r="DQ67" t="str">
        <f>IF(AND(XPlan_raw[[#This Row],[BSc in Mechanical Engineering]]&lt;&gt;"(tom)",XPlan_raw[[#This Row],[BSc in Mechanical Engineering]]&lt;&gt;""),CZ$11,"")</f>
        <v>BSc in Mechanical Engineering - Sdb.</v>
      </c>
      <c r="DR67" t="str">
        <f>IF(AND(XPlan_raw[[#This Row],[BSc in Mechatronic Engineering]]&lt;&gt;"(tom)",XPlan_raw[[#This Row],[BSc in Mechatronic Engineering]]&lt;&gt;""),DA$11,"")</f>
        <v>BSc in Mechatronic Engineering - Sdb.</v>
      </c>
      <c r="DS67" t="str">
        <f>IF(AND(XPlan_raw[[#This Row],[MSc in Electronics]]&lt;&gt;"(tom)",XPlan_raw[[#This Row],[MSc in Electronics]]&lt;&gt;""),DB$11,"")</f>
        <v/>
      </c>
      <c r="DT67" t="str">
        <f>IF(AND(XPlan_raw[[#This Row],[MSc in I&amp;B]]&lt;&gt;"(tom)",XPlan_raw[[#This Row],[MSc in I&amp;B]]&lt;&gt;""),DC$11,"")</f>
        <v/>
      </c>
      <c r="DU67" t="str">
        <f>IF(AND(XPlan_raw[[#This Row],[MSc in Pysics and Technology]]&lt;&gt;"(tom)",XPlan_raw[[#This Row],[MSc in Pysics and Technology]]&lt;&gt;""),DD$11,"")</f>
        <v/>
      </c>
      <c r="DV67" t="str">
        <f>IF(AND(XPlan_raw[[#This Row],[MSc in Software]]&lt;&gt;"(tom)",XPlan_raw[[#This Row],[MSc in Software]]&lt;&gt;""),DE$11,"")</f>
        <v/>
      </c>
      <c r="DW67" t="str">
        <f>IF(AND(XPlan_raw[[#This Row],[MSc in Mechanical Engineering]]&lt;&gt;"(tom)",XPlan_raw[[#This Row],[MSc in Mechanical Engineering]]&lt;&gt;""),DF$11,"")</f>
        <v/>
      </c>
      <c r="DX67" t="str">
        <f>IF(AND(XPlan_raw[[#This Row],[MSc in Mechatronic Engineering]]&lt;&gt;"(tom)",XPlan_raw[[#This Row],[MSc in Mechatronic Engineering]]&lt;&gt;""),DG$11,"")</f>
        <v/>
      </c>
      <c r="DY67" t="str">
        <f>IF(AND(XPlan_raw[[#This Row],[MSc in Supply Chain Digitalisation ]]&lt;&gt;"(tom)",XPlan_raw[[#This Row],[MSc in Supply Chain Digitalisation ]]&lt;&gt;""),DH$11,"")</f>
        <v/>
      </c>
      <c r="DZ67" t="str">
        <f>IF(AND(XPlan_raw[[#This Row],[Enkeltfag/Exchange]]&lt;&gt;"(tom)",XPlan_raw[[#This Row],[Enkeltfag/Exchange]]&lt;&gt;""),DI$11,"")</f>
        <v/>
      </c>
    </row>
    <row r="68" spans="2:130" x14ac:dyDescent="0.25">
      <c r="B68" t="str">
        <f>IF(Q68="ja",XPlan_rawFinal[[#This Row],[EKA_kode]],"")</f>
        <v>T340086402</v>
      </c>
      <c r="C68" t="str">
        <f>IF(XPlan[[#This Row],[EKA]]&lt;&gt;"",XPlan_rawFinal[[#This Row],[eka_langtnavn]],"")</f>
        <v>Mechatronics Semester Project 4 D</v>
      </c>
      <c r="D68" t="str">
        <f>IF(XPlan[[#This Row],[EKA]]&lt;&gt;"",IF(XPlan_rawFinal[[#This Row],[Interne-kode]]&lt;&gt;"(tom)",XPlan_rawFinal[[#This Row],[Interne-kode]],""),"")</f>
        <v>MC-SPRO4D</v>
      </c>
      <c r="E6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68" t="str">
        <f>IF(XPlan[[#This Row],[EKA]]&lt;&gt;"",IF(XPlan_rawFinal[[#This Row],[Campus]]&lt;&gt;"(tom)",XPlan_rawFinal[[#This Row],[Campus]],""),"")</f>
        <v>Sønderborg</v>
      </c>
      <c r="H68" t="str">
        <f>IF(XPlan[[#This Row],[EKA]]&lt;&gt;"",IF(OR(XPlan_rawFinal[[#This Row],[Prøveform]]="(tom)",XPlan_rawFinal[[#This Row],[Prøveform]]=""),"",XPlan_rawFinal[[#This Row],[Prøveform]]),"")</f>
        <v>Hand-In</v>
      </c>
      <c r="I68" t="str">
        <f>IF(XPlan[[#This Row],[EKA]]&lt;&gt;"",IF(XPlan_rawFinal[[#This Row],[Eksaminator_samlet]]&lt;&gt;"",XPlan_rawFinal[[#This Row],[Eksaminator_samlet]],""),"")</f>
        <v>Kumater Peter, Lars Duggen</v>
      </c>
      <c r="J68" t="str">
        <f>IF(XPlan[[#This Row],[EKA]]&lt;&gt;"",IF(OR(XPlan_rawFinal[[#This Row],[Censur]]="(tom)",XPlan_rawFinal[[#This Row],[Censur]]=""),"",XPlan_rawFinal[[#This Row],[Censur]]),"")</f>
        <v>Second examiner: External</v>
      </c>
      <c r="K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68" t="s">
        <v>90</v>
      </c>
      <c r="M68" t="str">
        <f>IF(XPlan[[#This Row],[EKA]]&lt;&gt;"",IF(XPlan_rawFinal[[#This Row],[BEMÆRK]]&lt;&gt;"(tom)",XPlan_rawFinal[[#This Row],[BEMÆRK]],""),"")</f>
        <v/>
      </c>
      <c r="N6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Sdb.,,,,,,,,,,,,,,All exams</v>
      </c>
      <c r="Q68" t="s">
        <v>107</v>
      </c>
      <c r="R68" t="s">
        <v>365</v>
      </c>
      <c r="S68" t="s">
        <v>366</v>
      </c>
      <c r="T68" t="s">
        <v>367</v>
      </c>
      <c r="U68" t="s">
        <v>167</v>
      </c>
      <c r="V68" t="s">
        <v>95</v>
      </c>
      <c r="W68" s="4">
        <v>46174</v>
      </c>
      <c r="Y68" t="s">
        <v>516</v>
      </c>
      <c r="Z68" t="s">
        <v>106</v>
      </c>
      <c r="AA68" t="s">
        <v>112</v>
      </c>
      <c r="AB68" s="4">
        <v>46244</v>
      </c>
      <c r="AE68" t="s">
        <v>99</v>
      </c>
      <c r="AF68" t="s">
        <v>95</v>
      </c>
      <c r="AG68" t="s">
        <v>100</v>
      </c>
      <c r="AH68" t="s">
        <v>100</v>
      </c>
      <c r="AI68" t="s">
        <v>20</v>
      </c>
      <c r="AJ68" t="s">
        <v>100</v>
      </c>
      <c r="AK68" t="s">
        <v>100</v>
      </c>
      <c r="AL68" t="s">
        <v>100</v>
      </c>
      <c r="AM68" t="s">
        <v>100</v>
      </c>
      <c r="AN68" t="s">
        <v>100</v>
      </c>
      <c r="AO68" t="s">
        <v>100</v>
      </c>
      <c r="AP68" t="s">
        <v>100</v>
      </c>
      <c r="AQ68" t="s">
        <v>100</v>
      </c>
      <c r="AR68" t="s">
        <v>100</v>
      </c>
      <c r="AS68" t="s">
        <v>100</v>
      </c>
      <c r="AT68" t="s">
        <v>100</v>
      </c>
      <c r="AU68" t="s">
        <v>100</v>
      </c>
      <c r="AV68" t="s">
        <v>100</v>
      </c>
      <c r="AY68" t="s">
        <v>498</v>
      </c>
      <c r="AZ68" t="s">
        <v>499</v>
      </c>
      <c r="BA68" t="s">
        <v>500</v>
      </c>
      <c r="BB68" t="s">
        <v>95</v>
      </c>
      <c r="BC68" t="s">
        <v>95</v>
      </c>
      <c r="BD68" s="4">
        <v>46174</v>
      </c>
      <c r="BE68" s="4"/>
      <c r="BF68" t="s">
        <v>207</v>
      </c>
      <c r="BG68" t="s">
        <v>106</v>
      </c>
      <c r="BH68" t="s">
        <v>112</v>
      </c>
      <c r="BI68" s="4">
        <v>46244</v>
      </c>
      <c r="BJ68" s="4"/>
      <c r="BL68" t="s">
        <v>99</v>
      </c>
      <c r="BM68" t="s">
        <v>95</v>
      </c>
      <c r="BN68" t="s">
        <v>100</v>
      </c>
      <c r="BO68" t="s">
        <v>100</v>
      </c>
      <c r="BP68" t="s">
        <v>100</v>
      </c>
      <c r="BQ68" t="s">
        <v>100</v>
      </c>
      <c r="BR68" t="s">
        <v>100</v>
      </c>
      <c r="BS68" t="s">
        <v>100</v>
      </c>
      <c r="BT68" t="s">
        <v>100</v>
      </c>
      <c r="BU68" t="s">
        <v>100</v>
      </c>
      <c r="BV68" t="s">
        <v>100</v>
      </c>
      <c r="BW68" t="s">
        <v>100</v>
      </c>
      <c r="BX68" t="s">
        <v>100</v>
      </c>
      <c r="BY68" t="s">
        <v>29</v>
      </c>
      <c r="BZ68" t="s">
        <v>100</v>
      </c>
      <c r="CA68" t="s">
        <v>100</v>
      </c>
      <c r="CB68" t="s">
        <v>100</v>
      </c>
      <c r="CC68" t="s">
        <v>100</v>
      </c>
      <c r="CE68" t="s">
        <v>345</v>
      </c>
      <c r="CF68" t="s">
        <v>346</v>
      </c>
      <c r="CG68" t="s">
        <v>347</v>
      </c>
      <c r="CH68" t="s">
        <v>167</v>
      </c>
      <c r="CI68" t="s">
        <v>149</v>
      </c>
      <c r="CJ68" s="4">
        <v>46181</v>
      </c>
      <c r="CK68" s="4"/>
      <c r="CL68" t="s">
        <v>513</v>
      </c>
      <c r="CM68" t="s">
        <v>97</v>
      </c>
      <c r="CN68" t="s">
        <v>112</v>
      </c>
      <c r="CO68" s="4">
        <v>46248</v>
      </c>
      <c r="CP68" s="4"/>
      <c r="CR68" t="s">
        <v>99</v>
      </c>
      <c r="CS68" t="s">
        <v>95</v>
      </c>
      <c r="CT68" t="s">
        <v>18</v>
      </c>
      <c r="CU68" t="s">
        <v>19</v>
      </c>
      <c r="CV68" t="s">
        <v>20</v>
      </c>
      <c r="CW68" t="s">
        <v>21</v>
      </c>
      <c r="CX68" t="s">
        <v>22</v>
      </c>
      <c r="CY68" t="s">
        <v>100</v>
      </c>
      <c r="CZ68" t="s">
        <v>24</v>
      </c>
      <c r="DA68" t="s">
        <v>25</v>
      </c>
      <c r="DB68" t="s">
        <v>100</v>
      </c>
      <c r="DC68" t="s">
        <v>100</v>
      </c>
      <c r="DD68" t="s">
        <v>100</v>
      </c>
      <c r="DE68" t="s">
        <v>100</v>
      </c>
      <c r="DF68" t="s">
        <v>100</v>
      </c>
      <c r="DG68" t="s">
        <v>100</v>
      </c>
      <c r="DH68" t="s">
        <v>100</v>
      </c>
      <c r="DI68" t="s">
        <v>33</v>
      </c>
      <c r="DK68" t="str">
        <f>IF(AND(XPlan_raw[[#This Row],[BEng in Electronics]]&lt;&gt;"(tom)",XPlan_raw[[#This Row],[BEng in Electronics]]&lt;&gt;""),CT$11,"")</f>
        <v>BEng in Electronics - Sdb.</v>
      </c>
      <c r="DL68" t="str">
        <f>IF(AND(XPlan_raw[[#This Row],[BEng in Mechanical Engineering]]&lt;&gt;"(tom)",XPlan_raw[[#This Row],[BEng in Mechanical Engineering]]&lt;&gt;""),CU$11,"")</f>
        <v>BEng in Mechanical Engineering - Sdb.</v>
      </c>
      <c r="DM68" t="str">
        <f>IF(AND(XPlan_raw[[#This Row],[BEng in Mechatronics]]&lt;&gt;"(tom)",XPlan_raw[[#This Row],[BEng in Mechatronics]]&lt;&gt;""),CV$11,"")</f>
        <v>BEng in Mechatronics - Sdb.</v>
      </c>
      <c r="DN68" t="str">
        <f>IF(AND(XPlan_raw[[#This Row],[BSc in Electronics]]&lt;&gt;"(tom)",XPlan_raw[[#This Row],[BSc in Electronics]]&lt;&gt;""),CW$11,"")</f>
        <v>BSc in Electronics Engineering - Sdb.</v>
      </c>
      <c r="DO68" t="str">
        <f>IF(AND(XPlan_raw[[#This Row],[BSc in I&amp;B]]&lt;&gt;"(tom)",XPlan_raw[[#This Row],[BSc in I&amp;B]]&lt;&gt;""),CX$11,"")</f>
        <v>BSc in Enginreering, Innovation and Business - Sdb.</v>
      </c>
      <c r="DP68" t="str">
        <f>IF(AND(XPlan_raw[[#This Row],[BSc in Software]]&lt;&gt;"(tom)",XPlan_raw[[#This Row],[BSc in Software]]&lt;&gt;""),CY$11,"")</f>
        <v/>
      </c>
      <c r="DQ68" t="str">
        <f>IF(AND(XPlan_raw[[#This Row],[BSc in Mechanical Engineering]]&lt;&gt;"(tom)",XPlan_raw[[#This Row],[BSc in Mechanical Engineering]]&lt;&gt;""),CZ$11,"")</f>
        <v>BSc in Mechanical Engineering - Sdb.</v>
      </c>
      <c r="DR68" t="str">
        <f>IF(AND(XPlan_raw[[#This Row],[BSc in Mechatronic Engineering]]&lt;&gt;"(tom)",XPlan_raw[[#This Row],[BSc in Mechatronic Engineering]]&lt;&gt;""),DA$11,"")</f>
        <v>BSc in Mechatronic Engineering - Sdb.</v>
      </c>
      <c r="DS68" t="str">
        <f>IF(AND(XPlan_raw[[#This Row],[MSc in Electronics]]&lt;&gt;"(tom)",XPlan_raw[[#This Row],[MSc in Electronics]]&lt;&gt;""),DB$11,"")</f>
        <v/>
      </c>
      <c r="DT68" t="str">
        <f>IF(AND(XPlan_raw[[#This Row],[MSc in I&amp;B]]&lt;&gt;"(tom)",XPlan_raw[[#This Row],[MSc in I&amp;B]]&lt;&gt;""),DC$11,"")</f>
        <v/>
      </c>
      <c r="DU68" t="str">
        <f>IF(AND(XPlan_raw[[#This Row],[MSc in Pysics and Technology]]&lt;&gt;"(tom)",XPlan_raw[[#This Row],[MSc in Pysics and Technology]]&lt;&gt;""),DD$11,"")</f>
        <v/>
      </c>
      <c r="DV68" t="str">
        <f>IF(AND(XPlan_raw[[#This Row],[MSc in Software]]&lt;&gt;"(tom)",XPlan_raw[[#This Row],[MSc in Software]]&lt;&gt;""),DE$11,"")</f>
        <v/>
      </c>
      <c r="DW68" t="str">
        <f>IF(AND(XPlan_raw[[#This Row],[MSc in Mechanical Engineering]]&lt;&gt;"(tom)",XPlan_raw[[#This Row],[MSc in Mechanical Engineering]]&lt;&gt;""),DF$11,"")</f>
        <v/>
      </c>
      <c r="DX68" t="str">
        <f>IF(AND(XPlan_raw[[#This Row],[MSc in Mechatronic Engineering]]&lt;&gt;"(tom)",XPlan_raw[[#This Row],[MSc in Mechatronic Engineering]]&lt;&gt;""),DG$11,"")</f>
        <v/>
      </c>
      <c r="DY68" t="str">
        <f>IF(AND(XPlan_raw[[#This Row],[MSc in Supply Chain Digitalisation ]]&lt;&gt;"(tom)",XPlan_raw[[#This Row],[MSc in Supply Chain Digitalisation ]]&lt;&gt;""),DH$11,"")</f>
        <v/>
      </c>
      <c r="DZ68" t="str">
        <f>IF(AND(XPlan_raw[[#This Row],[Enkeltfag/Exchange]]&lt;&gt;"(tom)",XPlan_raw[[#This Row],[Enkeltfag/Exchange]]&lt;&gt;""),DI$11,"")</f>
        <v>Exchange students</v>
      </c>
    </row>
    <row r="69" spans="2:130" x14ac:dyDescent="0.25">
      <c r="B69" t="str">
        <f>IF(Q69="ja",XPlan_rawFinal[[#This Row],[EKA_kode]],"")</f>
        <v>T470030402</v>
      </c>
      <c r="C69" t="str">
        <f>IF(XPlan[[#This Row],[EKA]]&lt;&gt;"",XPlan_rawFinal[[#This Row],[eka_langtnavn]],"")</f>
        <v>Microtechnology and Device Fabrication</v>
      </c>
      <c r="D69" t="str">
        <f>IF(XPlan[[#This Row],[EKA]]&lt;&gt;"",IF(XPlan_rawFinal[[#This Row],[Interne-kode]]&lt;&gt;"(tom)",XPlan_rawFinal[[#This Row],[Interne-kode]],""),"")</f>
        <v>TK-MDFAB</v>
      </c>
      <c r="E6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69" t="str">
        <f>IF(XPlan[[#This Row],[EKA]]&lt;&gt;"",IF(XPlan_rawFinal[[#This Row],[Campus]]&lt;&gt;"(tom)",XPlan_rawFinal[[#This Row],[Campus]],""),"")</f>
        <v>Sønderborg</v>
      </c>
      <c r="H69" t="str">
        <f>IF(XPlan[[#This Row],[EKA]]&lt;&gt;"",IF(OR(XPlan_rawFinal[[#This Row],[Prøveform]]="(tom)",XPlan_rawFinal[[#This Row],[Prøveform]]=""),"",XPlan_rawFinal[[#This Row],[Prøveform]]),"")</f>
        <v>Oral examination</v>
      </c>
      <c r="I69" t="str">
        <f>IF(XPlan[[#This Row],[EKA]]&lt;&gt;"",IF(XPlan_rawFinal[[#This Row],[Eksaminator_samlet]]&lt;&gt;"",XPlan_rawFinal[[#This Row],[Eksaminator_samlet]],""),"")</f>
        <v>Jakob Kjelstrup-Hansen</v>
      </c>
      <c r="J69" t="str">
        <f>IF(XPlan[[#This Row],[EKA]]&lt;&gt;"",IF(OR(XPlan_rawFinal[[#This Row],[Censur]]="(tom)",XPlan_rawFinal[[#This Row],[Censur]]=""),"",XPlan_rawFinal[[#This Row],[Censur]]),"")</f>
        <v>Second examiner: Internal</v>
      </c>
      <c r="K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69" t="s">
        <v>90</v>
      </c>
      <c r="M69" t="str">
        <f>IF(XPlan[[#This Row],[EKA]]&lt;&gt;"",IF(XPlan_rawFinal[[#This Row],[BEMÆRK]]&lt;&gt;"(tom)",XPlan_rawFinal[[#This Row],[BEMÆRK]],""),"")</f>
        <v/>
      </c>
      <c r="N6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Sdb.,,,Exchange students,All exams</v>
      </c>
      <c r="Q69" t="s">
        <v>107</v>
      </c>
      <c r="R69" t="s">
        <v>445</v>
      </c>
      <c r="S69" t="s">
        <v>446</v>
      </c>
      <c r="T69" t="s">
        <v>447</v>
      </c>
      <c r="U69" t="s">
        <v>291</v>
      </c>
      <c r="V69" t="s">
        <v>95</v>
      </c>
      <c r="W69" s="4">
        <v>46174</v>
      </c>
      <c r="Y69" t="s">
        <v>190</v>
      </c>
      <c r="Z69" t="s">
        <v>111</v>
      </c>
      <c r="AA69" t="s">
        <v>98</v>
      </c>
      <c r="AB69" s="4">
        <v>46260</v>
      </c>
      <c r="AE69" t="s">
        <v>99</v>
      </c>
      <c r="AF69" t="s">
        <v>95</v>
      </c>
      <c r="AG69" t="s">
        <v>100</v>
      </c>
      <c r="AH69" t="s">
        <v>100</v>
      </c>
      <c r="AI69" t="s">
        <v>100</v>
      </c>
      <c r="AJ69" t="s">
        <v>100</v>
      </c>
      <c r="AK69" t="s">
        <v>100</v>
      </c>
      <c r="AL69" t="s">
        <v>100</v>
      </c>
      <c r="AM69" t="s">
        <v>100</v>
      </c>
      <c r="AN69" t="s">
        <v>100</v>
      </c>
      <c r="AO69" t="s">
        <v>100</v>
      </c>
      <c r="AP69" t="s">
        <v>100</v>
      </c>
      <c r="AQ69" t="s">
        <v>100</v>
      </c>
      <c r="AR69" t="s">
        <v>100</v>
      </c>
      <c r="AS69" t="s">
        <v>30</v>
      </c>
      <c r="AT69" t="s">
        <v>100</v>
      </c>
      <c r="AU69" t="s">
        <v>100</v>
      </c>
      <c r="AV69" t="s">
        <v>33</v>
      </c>
      <c r="AY69" t="s">
        <v>464</v>
      </c>
      <c r="AZ69" t="s">
        <v>465</v>
      </c>
      <c r="BA69" t="s">
        <v>466</v>
      </c>
      <c r="BB69" t="s">
        <v>95</v>
      </c>
      <c r="BC69" t="s">
        <v>95</v>
      </c>
      <c r="BD69" s="4">
        <v>46174</v>
      </c>
      <c r="BE69" s="4"/>
      <c r="BF69" t="s">
        <v>529</v>
      </c>
      <c r="BG69" t="s">
        <v>106</v>
      </c>
      <c r="BH69" t="s">
        <v>112</v>
      </c>
      <c r="BI69" s="4">
        <v>46244</v>
      </c>
      <c r="BJ69" s="4"/>
      <c r="BK69" t="s">
        <v>134</v>
      </c>
      <c r="BL69" t="s">
        <v>99</v>
      </c>
      <c r="BM69" t="s">
        <v>95</v>
      </c>
      <c r="BN69" t="s">
        <v>100</v>
      </c>
      <c r="BO69" t="s">
        <v>100</v>
      </c>
      <c r="BP69" t="s">
        <v>100</v>
      </c>
      <c r="BQ69" t="s">
        <v>100</v>
      </c>
      <c r="BR69" t="s">
        <v>100</v>
      </c>
      <c r="BS69" t="s">
        <v>23</v>
      </c>
      <c r="BT69" t="s">
        <v>100</v>
      </c>
      <c r="BU69" t="s">
        <v>100</v>
      </c>
      <c r="BV69" t="s">
        <v>100</v>
      </c>
      <c r="BW69" t="s">
        <v>100</v>
      </c>
      <c r="BX69" t="s">
        <v>100</v>
      </c>
      <c r="BY69" t="s">
        <v>100</v>
      </c>
      <c r="BZ69" t="s">
        <v>100</v>
      </c>
      <c r="CA69" t="s">
        <v>100</v>
      </c>
      <c r="CB69" t="s">
        <v>100</v>
      </c>
      <c r="CC69" t="s">
        <v>100</v>
      </c>
      <c r="CE69" t="s">
        <v>348</v>
      </c>
      <c r="CF69" t="s">
        <v>349</v>
      </c>
      <c r="CG69" t="s">
        <v>350</v>
      </c>
      <c r="CH69" t="s">
        <v>291</v>
      </c>
      <c r="CI69" t="s">
        <v>95</v>
      </c>
      <c r="CJ69" s="4">
        <v>46176</v>
      </c>
      <c r="CK69" s="4">
        <v>46203</v>
      </c>
      <c r="CL69" t="s">
        <v>96</v>
      </c>
      <c r="CM69" t="s">
        <v>111</v>
      </c>
      <c r="CN69" t="s">
        <v>98</v>
      </c>
      <c r="CO69" s="4">
        <v>46258</v>
      </c>
      <c r="CP69" s="4">
        <v>46259</v>
      </c>
      <c r="CQ69" t="s">
        <v>134</v>
      </c>
      <c r="CR69" t="s">
        <v>99</v>
      </c>
      <c r="CS69" t="s">
        <v>95</v>
      </c>
      <c r="CT69" t="s">
        <v>100</v>
      </c>
      <c r="CU69" t="s">
        <v>19</v>
      </c>
      <c r="CV69" t="s">
        <v>20</v>
      </c>
      <c r="CW69" t="s">
        <v>100</v>
      </c>
      <c r="CX69" t="s">
        <v>22</v>
      </c>
      <c r="CY69" t="s">
        <v>100</v>
      </c>
      <c r="CZ69" t="s">
        <v>24</v>
      </c>
      <c r="DA69" t="s">
        <v>25</v>
      </c>
      <c r="DB69" t="s">
        <v>100</v>
      </c>
      <c r="DC69" t="s">
        <v>100</v>
      </c>
      <c r="DD69" t="s">
        <v>100</v>
      </c>
      <c r="DE69" t="s">
        <v>100</v>
      </c>
      <c r="DF69" t="s">
        <v>100</v>
      </c>
      <c r="DG69" t="s">
        <v>100</v>
      </c>
      <c r="DH69" t="s">
        <v>100</v>
      </c>
      <c r="DI69" t="s">
        <v>100</v>
      </c>
      <c r="DK69" t="str">
        <f>IF(AND(XPlan_raw[[#This Row],[BEng in Electronics]]&lt;&gt;"(tom)",XPlan_raw[[#This Row],[BEng in Electronics]]&lt;&gt;""),CT$11,"")</f>
        <v/>
      </c>
      <c r="DL69" t="str">
        <f>IF(AND(XPlan_raw[[#This Row],[BEng in Mechanical Engineering]]&lt;&gt;"(tom)",XPlan_raw[[#This Row],[BEng in Mechanical Engineering]]&lt;&gt;""),CU$11,"")</f>
        <v>BEng in Mechanical Engineering - Sdb.</v>
      </c>
      <c r="DM69" t="str">
        <f>IF(AND(XPlan_raw[[#This Row],[BEng in Mechatronics]]&lt;&gt;"(tom)",XPlan_raw[[#This Row],[BEng in Mechatronics]]&lt;&gt;""),CV$11,"")</f>
        <v>BEng in Mechatronics - Sdb.</v>
      </c>
      <c r="DN69" t="str">
        <f>IF(AND(XPlan_raw[[#This Row],[BSc in Electronics]]&lt;&gt;"(tom)",XPlan_raw[[#This Row],[BSc in Electronics]]&lt;&gt;""),CW$11,"")</f>
        <v/>
      </c>
      <c r="DO69" t="str">
        <f>IF(AND(XPlan_raw[[#This Row],[BSc in I&amp;B]]&lt;&gt;"(tom)",XPlan_raw[[#This Row],[BSc in I&amp;B]]&lt;&gt;""),CX$11,"")</f>
        <v>BSc in Enginreering, Innovation and Business - Sdb.</v>
      </c>
      <c r="DP69" t="str">
        <f>IF(AND(XPlan_raw[[#This Row],[BSc in Software]]&lt;&gt;"(tom)",XPlan_raw[[#This Row],[BSc in Software]]&lt;&gt;""),CY$11,"")</f>
        <v/>
      </c>
      <c r="DQ69" t="str">
        <f>IF(AND(XPlan_raw[[#This Row],[BSc in Mechanical Engineering]]&lt;&gt;"(tom)",XPlan_raw[[#This Row],[BSc in Mechanical Engineering]]&lt;&gt;""),CZ$11,"")</f>
        <v>BSc in Mechanical Engineering - Sdb.</v>
      </c>
      <c r="DR69" t="str">
        <f>IF(AND(XPlan_raw[[#This Row],[BSc in Mechatronic Engineering]]&lt;&gt;"(tom)",XPlan_raw[[#This Row],[BSc in Mechatronic Engineering]]&lt;&gt;""),DA$11,"")</f>
        <v>BSc in Mechatronic Engineering - Sdb.</v>
      </c>
      <c r="DS69" t="str">
        <f>IF(AND(XPlan_raw[[#This Row],[MSc in Electronics]]&lt;&gt;"(tom)",XPlan_raw[[#This Row],[MSc in Electronics]]&lt;&gt;""),DB$11,"")</f>
        <v/>
      </c>
      <c r="DT69" t="str">
        <f>IF(AND(XPlan_raw[[#This Row],[MSc in I&amp;B]]&lt;&gt;"(tom)",XPlan_raw[[#This Row],[MSc in I&amp;B]]&lt;&gt;""),DC$11,"")</f>
        <v/>
      </c>
      <c r="DU69" t="str">
        <f>IF(AND(XPlan_raw[[#This Row],[MSc in Pysics and Technology]]&lt;&gt;"(tom)",XPlan_raw[[#This Row],[MSc in Pysics and Technology]]&lt;&gt;""),DD$11,"")</f>
        <v/>
      </c>
      <c r="DV69" t="str">
        <f>IF(AND(XPlan_raw[[#This Row],[MSc in Software]]&lt;&gt;"(tom)",XPlan_raw[[#This Row],[MSc in Software]]&lt;&gt;""),DE$11,"")</f>
        <v/>
      </c>
      <c r="DW69" t="str">
        <f>IF(AND(XPlan_raw[[#This Row],[MSc in Mechanical Engineering]]&lt;&gt;"(tom)",XPlan_raw[[#This Row],[MSc in Mechanical Engineering]]&lt;&gt;""),DF$11,"")</f>
        <v/>
      </c>
      <c r="DX69" t="str">
        <f>IF(AND(XPlan_raw[[#This Row],[MSc in Mechatronic Engineering]]&lt;&gt;"(tom)",XPlan_raw[[#This Row],[MSc in Mechatronic Engineering]]&lt;&gt;""),DG$11,"")</f>
        <v/>
      </c>
      <c r="DY69" t="str">
        <f>IF(AND(XPlan_raw[[#This Row],[MSc in Supply Chain Digitalisation ]]&lt;&gt;"(tom)",XPlan_raw[[#This Row],[MSc in Supply Chain Digitalisation ]]&lt;&gt;""),DH$11,"")</f>
        <v/>
      </c>
      <c r="DZ69" t="str">
        <f>IF(AND(XPlan_raw[[#This Row],[Enkeltfag/Exchange]]&lt;&gt;"(tom)",XPlan_raw[[#This Row],[Enkeltfag/Exchange]]&lt;&gt;""),DI$11,"")</f>
        <v/>
      </c>
    </row>
    <row r="70" spans="2:130" x14ac:dyDescent="0.25">
      <c r="B70" t="str">
        <f>IF(Q70="ja",XPlan_rawFinal[[#This Row],[EKA_kode]],"")</f>
        <v>T290007402</v>
      </c>
      <c r="C70" t="str">
        <f>IF(XPlan[[#This Row],[EKA]]&lt;&gt;"",XPlan_rawFinal[[#This Row],[eka_langtnavn]],"")</f>
        <v xml:space="preserve">Production Modelling and Simulation </v>
      </c>
      <c r="D70" t="str">
        <f>IF(XPlan[[#This Row],[EKA]]&lt;&gt;"",IF(XPlan_rawFinal[[#This Row],[Interne-kode]]&lt;&gt;"(tom)",XPlan_rawFinal[[#This Row],[Interne-kode]],""),"")</f>
        <v>SCD-PMS</v>
      </c>
      <c r="E7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70" t="str">
        <f>IF(XPlan[[#This Row],[EKA]]&lt;&gt;"",IF(XPlan_rawFinal[[#This Row],[Campus]]&lt;&gt;"(tom)",XPlan_rawFinal[[#This Row],[Campus]],""),"")</f>
        <v>Sønderborg</v>
      </c>
      <c r="H70" t="str">
        <f>IF(XPlan[[#This Row],[EKA]]&lt;&gt;"",IF(OR(XPlan_rawFinal[[#This Row],[Prøveform]]="(tom)",XPlan_rawFinal[[#This Row],[Prøveform]]=""),"",XPlan_rawFinal[[#This Row],[Prøveform]]),"")</f>
        <v>Hand-In</v>
      </c>
      <c r="I70" t="str">
        <f>IF(XPlan[[#This Row],[EKA]]&lt;&gt;"",IF(XPlan_rawFinal[[#This Row],[Eksaminator_samlet]]&lt;&gt;"",XPlan_rawFinal[[#This Row],[Eksaminator_samlet]],""),"")</f>
        <v>Rodrigo Furlan de Assis</v>
      </c>
      <c r="J70" t="str">
        <f>IF(XPlan[[#This Row],[EKA]]&lt;&gt;"",IF(OR(XPlan_rawFinal[[#This Row],[Censur]]="(tom)",XPlan_rawFinal[[#This Row],[Censur]]=""),"",XPlan_rawFinal[[#This Row],[Censur]]),"")</f>
        <v>Second examiner: External</v>
      </c>
      <c r="K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70" t="s">
        <v>90</v>
      </c>
      <c r="M70" t="str">
        <f>IF(XPlan[[#This Row],[EKA]]&lt;&gt;"",IF(XPlan_rawFinal[[#This Row],[BEMÆRK]]&lt;&gt;"(tom)",XPlan_rawFinal[[#This Row],[BEMÆRK]],""),"")</f>
        <v/>
      </c>
      <c r="N7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Sdb.,,,,,MSc in Supply Chain Digitalisation - Sdb.,,All exams</v>
      </c>
      <c r="Q70" t="s">
        <v>107</v>
      </c>
      <c r="R70" t="s">
        <v>235</v>
      </c>
      <c r="S70" t="s">
        <v>236</v>
      </c>
      <c r="T70" t="s">
        <v>237</v>
      </c>
      <c r="U70" t="s">
        <v>291</v>
      </c>
      <c r="V70" t="s">
        <v>95</v>
      </c>
      <c r="W70" s="4">
        <v>46174</v>
      </c>
      <c r="Y70" t="s">
        <v>502</v>
      </c>
      <c r="Z70" t="s">
        <v>106</v>
      </c>
      <c r="AA70" t="s">
        <v>112</v>
      </c>
      <c r="AB70" s="4">
        <v>46244</v>
      </c>
      <c r="AE70" t="s">
        <v>99</v>
      </c>
      <c r="AF70" t="s">
        <v>95</v>
      </c>
      <c r="AG70" t="s">
        <v>100</v>
      </c>
      <c r="AH70" t="s">
        <v>100</v>
      </c>
      <c r="AI70" t="s">
        <v>100</v>
      </c>
      <c r="AJ70" t="s">
        <v>100</v>
      </c>
      <c r="AK70" t="s">
        <v>100</v>
      </c>
      <c r="AL70" t="s">
        <v>100</v>
      </c>
      <c r="AM70" t="s">
        <v>100</v>
      </c>
      <c r="AN70" t="s">
        <v>100</v>
      </c>
      <c r="AO70" t="s">
        <v>100</v>
      </c>
      <c r="AP70" t="s">
        <v>27</v>
      </c>
      <c r="AQ70" t="s">
        <v>100</v>
      </c>
      <c r="AR70" t="s">
        <v>100</v>
      </c>
      <c r="AS70" t="s">
        <v>100</v>
      </c>
      <c r="AT70" t="s">
        <v>100</v>
      </c>
      <c r="AU70" t="s">
        <v>32</v>
      </c>
      <c r="AV70" t="s">
        <v>100</v>
      </c>
      <c r="AY70" t="s">
        <v>473</v>
      </c>
      <c r="AZ70" t="s">
        <v>474</v>
      </c>
      <c r="BA70" t="s">
        <v>475</v>
      </c>
      <c r="BB70" t="s">
        <v>95</v>
      </c>
      <c r="BC70" t="s">
        <v>95</v>
      </c>
      <c r="BD70" s="4">
        <v>46174</v>
      </c>
      <c r="BE70" s="4"/>
      <c r="BF70" t="s">
        <v>531</v>
      </c>
      <c r="BG70" t="s">
        <v>106</v>
      </c>
      <c r="BH70" t="s">
        <v>112</v>
      </c>
      <c r="BI70" s="4">
        <v>46244</v>
      </c>
      <c r="BJ70" s="4"/>
      <c r="BK70" t="s">
        <v>134</v>
      </c>
      <c r="BL70" t="s">
        <v>99</v>
      </c>
      <c r="BM70" t="s">
        <v>95</v>
      </c>
      <c r="BN70" t="s">
        <v>100</v>
      </c>
      <c r="BO70" t="s">
        <v>100</v>
      </c>
      <c r="BP70" t="s">
        <v>100</v>
      </c>
      <c r="BQ70" t="s">
        <v>100</v>
      </c>
      <c r="BR70" t="s">
        <v>100</v>
      </c>
      <c r="BS70" t="s">
        <v>23</v>
      </c>
      <c r="BT70" t="s">
        <v>100</v>
      </c>
      <c r="BU70" t="s">
        <v>100</v>
      </c>
      <c r="BV70" t="s">
        <v>100</v>
      </c>
      <c r="BW70" t="s">
        <v>100</v>
      </c>
      <c r="BX70" t="s">
        <v>100</v>
      </c>
      <c r="BY70" t="s">
        <v>100</v>
      </c>
      <c r="BZ70" t="s">
        <v>100</v>
      </c>
      <c r="CA70" t="s">
        <v>100</v>
      </c>
      <c r="CB70" t="s">
        <v>100</v>
      </c>
      <c r="CC70" t="s">
        <v>100</v>
      </c>
      <c r="CE70" t="s">
        <v>176</v>
      </c>
      <c r="CF70" t="s">
        <v>351</v>
      </c>
      <c r="CG70" t="s">
        <v>177</v>
      </c>
      <c r="CH70" t="s">
        <v>94</v>
      </c>
      <c r="CI70" t="s">
        <v>95</v>
      </c>
      <c r="CJ70" s="4">
        <v>46153</v>
      </c>
      <c r="CK70" s="4"/>
      <c r="CL70" t="s">
        <v>178</v>
      </c>
      <c r="CM70" t="s">
        <v>97</v>
      </c>
      <c r="CO70" s="4" t="s">
        <v>95</v>
      </c>
      <c r="CP70" s="4"/>
      <c r="CR70" t="s">
        <v>99</v>
      </c>
      <c r="CS70" t="s">
        <v>95</v>
      </c>
      <c r="CT70" t="s">
        <v>100</v>
      </c>
      <c r="CU70" t="s">
        <v>19</v>
      </c>
      <c r="CV70" t="s">
        <v>20</v>
      </c>
      <c r="CW70" t="s">
        <v>100</v>
      </c>
      <c r="CX70" t="s">
        <v>22</v>
      </c>
      <c r="CY70" t="s">
        <v>100</v>
      </c>
      <c r="CZ70" t="s">
        <v>24</v>
      </c>
      <c r="DA70" t="s">
        <v>25</v>
      </c>
      <c r="DB70" t="s">
        <v>100</v>
      </c>
      <c r="DC70" t="s">
        <v>100</v>
      </c>
      <c r="DD70" t="s">
        <v>100</v>
      </c>
      <c r="DE70" t="s">
        <v>100</v>
      </c>
      <c r="DF70" t="s">
        <v>100</v>
      </c>
      <c r="DG70" t="s">
        <v>100</v>
      </c>
      <c r="DH70" t="s">
        <v>100</v>
      </c>
      <c r="DI70" t="s">
        <v>100</v>
      </c>
      <c r="DK70" t="str">
        <f>IF(AND(XPlan_raw[[#This Row],[BEng in Electronics]]&lt;&gt;"(tom)",XPlan_raw[[#This Row],[BEng in Electronics]]&lt;&gt;""),CT$11,"")</f>
        <v/>
      </c>
      <c r="DL70" t="str">
        <f>IF(AND(XPlan_raw[[#This Row],[BEng in Mechanical Engineering]]&lt;&gt;"(tom)",XPlan_raw[[#This Row],[BEng in Mechanical Engineering]]&lt;&gt;""),CU$11,"")</f>
        <v>BEng in Mechanical Engineering - Sdb.</v>
      </c>
      <c r="DM70" t="str">
        <f>IF(AND(XPlan_raw[[#This Row],[BEng in Mechatronics]]&lt;&gt;"(tom)",XPlan_raw[[#This Row],[BEng in Mechatronics]]&lt;&gt;""),CV$11,"")</f>
        <v>BEng in Mechatronics - Sdb.</v>
      </c>
      <c r="DN70" t="str">
        <f>IF(AND(XPlan_raw[[#This Row],[BSc in Electronics]]&lt;&gt;"(tom)",XPlan_raw[[#This Row],[BSc in Electronics]]&lt;&gt;""),CW$11,"")</f>
        <v/>
      </c>
      <c r="DO70" t="str">
        <f>IF(AND(XPlan_raw[[#This Row],[BSc in I&amp;B]]&lt;&gt;"(tom)",XPlan_raw[[#This Row],[BSc in I&amp;B]]&lt;&gt;""),CX$11,"")</f>
        <v>BSc in Enginreering, Innovation and Business - Sdb.</v>
      </c>
      <c r="DP70" t="str">
        <f>IF(AND(XPlan_raw[[#This Row],[BSc in Software]]&lt;&gt;"(tom)",XPlan_raw[[#This Row],[BSc in Software]]&lt;&gt;""),CY$11,"")</f>
        <v/>
      </c>
      <c r="DQ70" t="str">
        <f>IF(AND(XPlan_raw[[#This Row],[BSc in Mechanical Engineering]]&lt;&gt;"(tom)",XPlan_raw[[#This Row],[BSc in Mechanical Engineering]]&lt;&gt;""),CZ$11,"")</f>
        <v>BSc in Mechanical Engineering - Sdb.</v>
      </c>
      <c r="DR70" t="str">
        <f>IF(AND(XPlan_raw[[#This Row],[BSc in Mechatronic Engineering]]&lt;&gt;"(tom)",XPlan_raw[[#This Row],[BSc in Mechatronic Engineering]]&lt;&gt;""),DA$11,"")</f>
        <v>BSc in Mechatronic Engineering - Sdb.</v>
      </c>
      <c r="DS70" t="str">
        <f>IF(AND(XPlan_raw[[#This Row],[MSc in Electronics]]&lt;&gt;"(tom)",XPlan_raw[[#This Row],[MSc in Electronics]]&lt;&gt;""),DB$11,"")</f>
        <v/>
      </c>
      <c r="DT70" t="str">
        <f>IF(AND(XPlan_raw[[#This Row],[MSc in I&amp;B]]&lt;&gt;"(tom)",XPlan_raw[[#This Row],[MSc in I&amp;B]]&lt;&gt;""),DC$11,"")</f>
        <v/>
      </c>
      <c r="DU70" t="str">
        <f>IF(AND(XPlan_raw[[#This Row],[MSc in Pysics and Technology]]&lt;&gt;"(tom)",XPlan_raw[[#This Row],[MSc in Pysics and Technology]]&lt;&gt;""),DD$11,"")</f>
        <v/>
      </c>
      <c r="DV70" t="str">
        <f>IF(AND(XPlan_raw[[#This Row],[MSc in Software]]&lt;&gt;"(tom)",XPlan_raw[[#This Row],[MSc in Software]]&lt;&gt;""),DE$11,"")</f>
        <v/>
      </c>
      <c r="DW70" t="str">
        <f>IF(AND(XPlan_raw[[#This Row],[MSc in Mechanical Engineering]]&lt;&gt;"(tom)",XPlan_raw[[#This Row],[MSc in Mechanical Engineering]]&lt;&gt;""),DF$11,"")</f>
        <v/>
      </c>
      <c r="DX70" t="str">
        <f>IF(AND(XPlan_raw[[#This Row],[MSc in Mechatronic Engineering]]&lt;&gt;"(tom)",XPlan_raw[[#This Row],[MSc in Mechatronic Engineering]]&lt;&gt;""),DG$11,"")</f>
        <v/>
      </c>
      <c r="DY70" t="str">
        <f>IF(AND(XPlan_raw[[#This Row],[MSc in Supply Chain Digitalisation ]]&lt;&gt;"(tom)",XPlan_raw[[#This Row],[MSc in Supply Chain Digitalisation ]]&lt;&gt;""),DH$11,"")</f>
        <v/>
      </c>
      <c r="DZ70" t="str">
        <f>IF(AND(XPlan_raw[[#This Row],[Enkeltfag/Exchange]]&lt;&gt;"(tom)",XPlan_raw[[#This Row],[Enkeltfag/Exchange]]&lt;&gt;""),DI$11,"")</f>
        <v/>
      </c>
    </row>
    <row r="71" spans="2:130" x14ac:dyDescent="0.25">
      <c r="B71" t="str">
        <f>IF(Q71="ja",XPlan_rawFinal[[#This Row],[EKA_kode]],"")</f>
        <v>T640009402</v>
      </c>
      <c r="C71" t="str">
        <f>IF(XPlan[[#This Row],[EKA]]&lt;&gt;"",XPlan_rawFinal[[#This Row],[eka_langtnavn]],"")</f>
        <v>Research in Software Engineering</v>
      </c>
      <c r="D71" t="str">
        <f>IF(XPlan[[#This Row],[EKA]]&lt;&gt;"",IF(XPlan_rawFinal[[#This Row],[Interne-kode]]&lt;&gt;"(tom)",XPlan_rawFinal[[#This Row],[Interne-kode]],""),"")</f>
        <v>SM2S-RSE</v>
      </c>
      <c r="E7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71" t="str">
        <f>IF(XPlan[[#This Row],[EKA]]&lt;&gt;"",IF(XPlan_rawFinal[[#This Row],[Campus]]&lt;&gt;"(tom)",XPlan_rawFinal[[#This Row],[Campus]],""),"")</f>
        <v>Sønderborg</v>
      </c>
      <c r="H71" t="str">
        <f>IF(XPlan[[#This Row],[EKA]]&lt;&gt;"",IF(OR(XPlan_rawFinal[[#This Row],[Prøveform]]="(tom)",XPlan_rawFinal[[#This Row],[Prøveform]]=""),"",XPlan_rawFinal[[#This Row],[Prøveform]]),"")</f>
        <v>Hand-In</v>
      </c>
      <c r="I71" t="str">
        <f>IF(XPlan[[#This Row],[EKA]]&lt;&gt;"",IF(XPlan_rawFinal[[#This Row],[Eksaminator_samlet]]&lt;&gt;"",XPlan_rawFinal[[#This Row],[Eksaminator_samlet]],""),"")</f>
        <v>Lars Ramkilde Knudsen</v>
      </c>
      <c r="J71" t="str">
        <f>IF(XPlan[[#This Row],[EKA]]&lt;&gt;"",IF(OR(XPlan_rawFinal[[#This Row],[Censur]]="(tom)",XPlan_rawFinal[[#This Row],[Censur]]=""),"",XPlan_rawFinal[[#This Row],[Censur]]),"")</f>
        <v>Second examiner: External</v>
      </c>
      <c r="K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71" t="s">
        <v>90</v>
      </c>
      <c r="M71" t="str">
        <f>IF(XPlan[[#This Row],[EKA]]&lt;&gt;"",IF(XPlan_rawFinal[[#This Row],[BEMÆRK]]&lt;&gt;"(tom)",XPlan_rawFinal[[#This Row],[BEMÆRK]],""),"")</f>
        <v/>
      </c>
      <c r="N7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71" t="s">
        <v>107</v>
      </c>
      <c r="R71" t="s">
        <v>498</v>
      </c>
      <c r="S71" t="s">
        <v>499</v>
      </c>
      <c r="T71" t="s">
        <v>500</v>
      </c>
      <c r="U71" t="s">
        <v>291</v>
      </c>
      <c r="V71" t="s">
        <v>95</v>
      </c>
      <c r="W71" s="4">
        <v>46174</v>
      </c>
      <c r="Y71" t="s">
        <v>207</v>
      </c>
      <c r="Z71" t="s">
        <v>106</v>
      </c>
      <c r="AA71" t="s">
        <v>112</v>
      </c>
      <c r="AB71" s="4">
        <v>46244</v>
      </c>
      <c r="AE71" t="s">
        <v>99</v>
      </c>
      <c r="AF71" t="s">
        <v>95</v>
      </c>
      <c r="AG71" t="s">
        <v>100</v>
      </c>
      <c r="AH71" t="s">
        <v>100</v>
      </c>
      <c r="AI71" t="s">
        <v>100</v>
      </c>
      <c r="AJ71" t="s">
        <v>100</v>
      </c>
      <c r="AK71" t="s">
        <v>100</v>
      </c>
      <c r="AL71" t="s">
        <v>100</v>
      </c>
      <c r="AM71" t="s">
        <v>100</v>
      </c>
      <c r="AN71" t="s">
        <v>100</v>
      </c>
      <c r="AO71" t="s">
        <v>100</v>
      </c>
      <c r="AP71" t="s">
        <v>100</v>
      </c>
      <c r="AQ71" t="s">
        <v>100</v>
      </c>
      <c r="AR71" t="s">
        <v>29</v>
      </c>
      <c r="AS71" t="s">
        <v>100</v>
      </c>
      <c r="AT71" t="s">
        <v>100</v>
      </c>
      <c r="AU71" t="s">
        <v>100</v>
      </c>
      <c r="AV71" t="s">
        <v>100</v>
      </c>
      <c r="AY71" t="s">
        <v>241</v>
      </c>
      <c r="AZ71" t="s">
        <v>242</v>
      </c>
      <c r="BA71" t="s">
        <v>95</v>
      </c>
      <c r="BB71" t="s">
        <v>95</v>
      </c>
      <c r="BC71" t="s">
        <v>95</v>
      </c>
      <c r="BD71" s="4">
        <v>46174</v>
      </c>
      <c r="BE71" s="4"/>
      <c r="BF71" t="s">
        <v>145</v>
      </c>
      <c r="BG71" t="s">
        <v>106</v>
      </c>
      <c r="BI71" s="4">
        <v>46244</v>
      </c>
      <c r="BJ71" s="4"/>
      <c r="BL71" t="s">
        <v>99</v>
      </c>
      <c r="BM71" t="s">
        <v>95</v>
      </c>
      <c r="BN71" t="s">
        <v>100</v>
      </c>
      <c r="BO71" t="s">
        <v>100</v>
      </c>
      <c r="BP71" t="s">
        <v>100</v>
      </c>
      <c r="BQ71" t="s">
        <v>100</v>
      </c>
      <c r="BR71" t="s">
        <v>100</v>
      </c>
      <c r="BS71" t="s">
        <v>100</v>
      </c>
      <c r="BT71" t="s">
        <v>100</v>
      </c>
      <c r="BU71" t="s">
        <v>100</v>
      </c>
      <c r="BV71" t="s">
        <v>100</v>
      </c>
      <c r="BW71" t="s">
        <v>100</v>
      </c>
      <c r="BX71" t="s">
        <v>100</v>
      </c>
      <c r="BY71" t="s">
        <v>100</v>
      </c>
      <c r="BZ71" t="s">
        <v>100</v>
      </c>
      <c r="CA71" t="s">
        <v>100</v>
      </c>
      <c r="CB71" t="s">
        <v>32</v>
      </c>
      <c r="CC71" t="s">
        <v>33</v>
      </c>
      <c r="CE71" t="s">
        <v>181</v>
      </c>
      <c r="CF71" t="s">
        <v>352</v>
      </c>
      <c r="CG71" t="s">
        <v>353</v>
      </c>
      <c r="CH71" t="s">
        <v>94</v>
      </c>
      <c r="CI71" t="s">
        <v>95</v>
      </c>
      <c r="CJ71" s="4">
        <v>46155</v>
      </c>
      <c r="CK71" s="4"/>
      <c r="CL71" t="s">
        <v>182</v>
      </c>
      <c r="CM71" t="s">
        <v>97</v>
      </c>
      <c r="CO71" s="4" t="s">
        <v>95</v>
      </c>
      <c r="CP71" s="4"/>
      <c r="CR71" t="s">
        <v>99</v>
      </c>
      <c r="CS71" t="s">
        <v>95</v>
      </c>
      <c r="CT71" t="s">
        <v>18</v>
      </c>
      <c r="CU71" t="s">
        <v>100</v>
      </c>
      <c r="CV71" t="s">
        <v>20</v>
      </c>
      <c r="CW71" t="s">
        <v>21</v>
      </c>
      <c r="CX71" t="s">
        <v>100</v>
      </c>
      <c r="CY71" t="s">
        <v>100</v>
      </c>
      <c r="CZ71" t="s">
        <v>100</v>
      </c>
      <c r="DA71" t="s">
        <v>25</v>
      </c>
      <c r="DB71" t="s">
        <v>100</v>
      </c>
      <c r="DC71" t="s">
        <v>100</v>
      </c>
      <c r="DD71" t="s">
        <v>100</v>
      </c>
      <c r="DE71" t="s">
        <v>100</v>
      </c>
      <c r="DF71" t="s">
        <v>100</v>
      </c>
      <c r="DG71" t="s">
        <v>100</v>
      </c>
      <c r="DH71" t="s">
        <v>100</v>
      </c>
      <c r="DI71" t="s">
        <v>100</v>
      </c>
      <c r="DK71" t="str">
        <f>IF(AND(XPlan_raw[[#This Row],[BEng in Electronics]]&lt;&gt;"(tom)",XPlan_raw[[#This Row],[BEng in Electronics]]&lt;&gt;""),CT$11,"")</f>
        <v>BEng in Electronics - Sdb.</v>
      </c>
      <c r="DL71" t="str">
        <f>IF(AND(XPlan_raw[[#This Row],[BEng in Mechanical Engineering]]&lt;&gt;"(tom)",XPlan_raw[[#This Row],[BEng in Mechanical Engineering]]&lt;&gt;""),CU$11,"")</f>
        <v/>
      </c>
      <c r="DM71" t="str">
        <f>IF(AND(XPlan_raw[[#This Row],[BEng in Mechatronics]]&lt;&gt;"(tom)",XPlan_raw[[#This Row],[BEng in Mechatronics]]&lt;&gt;""),CV$11,"")</f>
        <v>BEng in Mechatronics - Sdb.</v>
      </c>
      <c r="DN71" t="str">
        <f>IF(AND(XPlan_raw[[#This Row],[BSc in Electronics]]&lt;&gt;"(tom)",XPlan_raw[[#This Row],[BSc in Electronics]]&lt;&gt;""),CW$11,"")</f>
        <v>BSc in Electronics Engineering - Sdb.</v>
      </c>
      <c r="DO71" t="str">
        <f>IF(AND(XPlan_raw[[#This Row],[BSc in I&amp;B]]&lt;&gt;"(tom)",XPlan_raw[[#This Row],[BSc in I&amp;B]]&lt;&gt;""),CX$11,"")</f>
        <v/>
      </c>
      <c r="DP71" t="str">
        <f>IF(AND(XPlan_raw[[#This Row],[BSc in Software]]&lt;&gt;"(tom)",XPlan_raw[[#This Row],[BSc in Software]]&lt;&gt;""),CY$11,"")</f>
        <v/>
      </c>
      <c r="DQ71" t="str">
        <f>IF(AND(XPlan_raw[[#This Row],[BSc in Mechanical Engineering]]&lt;&gt;"(tom)",XPlan_raw[[#This Row],[BSc in Mechanical Engineering]]&lt;&gt;""),CZ$11,"")</f>
        <v/>
      </c>
      <c r="DR71" t="str">
        <f>IF(AND(XPlan_raw[[#This Row],[BSc in Mechatronic Engineering]]&lt;&gt;"(tom)",XPlan_raw[[#This Row],[BSc in Mechatronic Engineering]]&lt;&gt;""),DA$11,"")</f>
        <v>BSc in Mechatronic Engineering - Sdb.</v>
      </c>
      <c r="DS71" t="str">
        <f>IF(AND(XPlan_raw[[#This Row],[MSc in Electronics]]&lt;&gt;"(tom)",XPlan_raw[[#This Row],[MSc in Electronics]]&lt;&gt;""),DB$11,"")</f>
        <v/>
      </c>
      <c r="DT71" t="str">
        <f>IF(AND(XPlan_raw[[#This Row],[MSc in I&amp;B]]&lt;&gt;"(tom)",XPlan_raw[[#This Row],[MSc in I&amp;B]]&lt;&gt;""),DC$11,"")</f>
        <v/>
      </c>
      <c r="DU71" t="str">
        <f>IF(AND(XPlan_raw[[#This Row],[MSc in Pysics and Technology]]&lt;&gt;"(tom)",XPlan_raw[[#This Row],[MSc in Pysics and Technology]]&lt;&gt;""),DD$11,"")</f>
        <v/>
      </c>
      <c r="DV71" t="str">
        <f>IF(AND(XPlan_raw[[#This Row],[MSc in Software]]&lt;&gt;"(tom)",XPlan_raw[[#This Row],[MSc in Software]]&lt;&gt;""),DE$11,"")</f>
        <v/>
      </c>
      <c r="DW71" t="str">
        <f>IF(AND(XPlan_raw[[#This Row],[MSc in Mechanical Engineering]]&lt;&gt;"(tom)",XPlan_raw[[#This Row],[MSc in Mechanical Engineering]]&lt;&gt;""),DF$11,"")</f>
        <v/>
      </c>
      <c r="DX71" t="str">
        <f>IF(AND(XPlan_raw[[#This Row],[MSc in Mechatronic Engineering]]&lt;&gt;"(tom)",XPlan_raw[[#This Row],[MSc in Mechatronic Engineering]]&lt;&gt;""),DG$11,"")</f>
        <v/>
      </c>
      <c r="DY71" t="str">
        <f>IF(AND(XPlan_raw[[#This Row],[MSc in Supply Chain Digitalisation ]]&lt;&gt;"(tom)",XPlan_raw[[#This Row],[MSc in Supply Chain Digitalisation ]]&lt;&gt;""),DH$11,"")</f>
        <v/>
      </c>
      <c r="DZ71" t="str">
        <f>IF(AND(XPlan_raw[[#This Row],[Enkeltfag/Exchange]]&lt;&gt;"(tom)",XPlan_raw[[#This Row],[Enkeltfag/Exchange]]&lt;&gt;""),DI$11,"")</f>
        <v/>
      </c>
    </row>
    <row r="72" spans="2:130" x14ac:dyDescent="0.25">
      <c r="B72" t="str">
        <f>IF(Q72="ja",XPlan_rawFinal[[#This Row],[EKA_kode]],"")</f>
        <v>T630005402</v>
      </c>
      <c r="C72" t="str">
        <f>IF(XPlan[[#This Row],[EKA]]&lt;&gt;"",XPlan_rawFinal[[#This Row],[eka_langtnavn]],"")</f>
        <v>Semesterproject: Development of Software Systems</v>
      </c>
      <c r="D72" t="str">
        <f>IF(XPlan[[#This Row],[EKA]]&lt;&gt;"",IF(XPlan_rawFinal[[#This Row],[Interne-kode]]&lt;&gt;"(tom)",XPlan_rawFinal[[#This Row],[Interne-kode]],""),"")</f>
        <v>SE2-PRO</v>
      </c>
      <c r="E7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72" t="str">
        <f>IF(XPlan[[#This Row],[EKA]]&lt;&gt;"",IF(XPlan_rawFinal[[#This Row],[Campus]]&lt;&gt;"(tom)",XPlan_rawFinal[[#This Row],[Campus]],""),"")</f>
        <v>Sønderborg</v>
      </c>
      <c r="H72" t="str">
        <f>IF(XPlan[[#This Row],[EKA]]&lt;&gt;"",IF(OR(XPlan_rawFinal[[#This Row],[Prøveform]]="(tom)",XPlan_rawFinal[[#This Row],[Prøveform]]=""),"",XPlan_rawFinal[[#This Row],[Prøveform]]),"")</f>
        <v>Hand-In</v>
      </c>
      <c r="I72" t="str">
        <f>IF(XPlan[[#This Row],[EKA]]&lt;&gt;"",IF(XPlan_rawFinal[[#This Row],[Eksaminator_samlet]]&lt;&gt;"",XPlan_rawFinal[[#This Row],[Eksaminator_samlet]],""),"")</f>
        <v>Amir Ghomashi</v>
      </c>
      <c r="J72" t="str">
        <f>IF(XPlan[[#This Row],[EKA]]&lt;&gt;"",IF(OR(XPlan_rawFinal[[#This Row],[Censur]]="(tom)",XPlan_rawFinal[[#This Row],[Censur]]=""),"",XPlan_rawFinal[[#This Row],[Censur]]),"")</f>
        <v>Second examiner: External</v>
      </c>
      <c r="K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72" t="s">
        <v>90</v>
      </c>
      <c r="M72" t="str">
        <f>IF(XPlan[[#This Row],[EKA]]&lt;&gt;"",IF(XPlan_rawFinal[[#This Row],[BEMÆRK]]&lt;&gt;"(tom)",XPlan_rawFinal[[#This Row],[BEMÆRK]],""),"")</f>
        <v/>
      </c>
      <c r="N7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72" t="s">
        <v>107</v>
      </c>
      <c r="R72" t="s">
        <v>464</v>
      </c>
      <c r="S72" t="s">
        <v>465</v>
      </c>
      <c r="T72" t="s">
        <v>466</v>
      </c>
      <c r="U72" t="s">
        <v>291</v>
      </c>
      <c r="V72" t="s">
        <v>95</v>
      </c>
      <c r="W72" s="4">
        <v>46174</v>
      </c>
      <c r="Y72" t="s">
        <v>529</v>
      </c>
      <c r="Z72" t="s">
        <v>106</v>
      </c>
      <c r="AA72" t="s">
        <v>112</v>
      </c>
      <c r="AB72" s="4">
        <v>46244</v>
      </c>
      <c r="AD72" t="s">
        <v>134</v>
      </c>
      <c r="AE72" t="s">
        <v>99</v>
      </c>
      <c r="AF72" t="s">
        <v>95</v>
      </c>
      <c r="AG72" t="s">
        <v>100</v>
      </c>
      <c r="AH72" t="s">
        <v>100</v>
      </c>
      <c r="AI72" t="s">
        <v>100</v>
      </c>
      <c r="AJ72" t="s">
        <v>100</v>
      </c>
      <c r="AK72" t="s">
        <v>100</v>
      </c>
      <c r="AL72" t="s">
        <v>23</v>
      </c>
      <c r="AM72" t="s">
        <v>100</v>
      </c>
      <c r="AN72" t="s">
        <v>100</v>
      </c>
      <c r="AO72" t="s">
        <v>100</v>
      </c>
      <c r="AP72" t="s">
        <v>100</v>
      </c>
      <c r="AQ72" t="s">
        <v>100</v>
      </c>
      <c r="AR72" t="s">
        <v>100</v>
      </c>
      <c r="AS72" t="s">
        <v>100</v>
      </c>
      <c r="AT72" t="s">
        <v>100</v>
      </c>
      <c r="AU72" t="s">
        <v>100</v>
      </c>
      <c r="AV72" t="s">
        <v>100</v>
      </c>
      <c r="AY72" t="s">
        <v>226</v>
      </c>
      <c r="AZ72" t="s">
        <v>227</v>
      </c>
      <c r="BA72" t="s">
        <v>228</v>
      </c>
      <c r="BB72" t="s">
        <v>95</v>
      </c>
      <c r="BC72" t="s">
        <v>95</v>
      </c>
      <c r="BD72" s="4">
        <v>46174</v>
      </c>
      <c r="BE72" s="4"/>
      <c r="BF72" t="s">
        <v>133</v>
      </c>
      <c r="BG72" t="s">
        <v>106</v>
      </c>
      <c r="BH72" t="s">
        <v>98</v>
      </c>
      <c r="BI72" s="4">
        <v>46244</v>
      </c>
      <c r="BJ72" s="4"/>
      <c r="BL72" t="s">
        <v>99</v>
      </c>
      <c r="BM72" t="s">
        <v>95</v>
      </c>
      <c r="BN72" t="s">
        <v>100</v>
      </c>
      <c r="BO72" t="s">
        <v>100</v>
      </c>
      <c r="BP72" t="s">
        <v>100</v>
      </c>
      <c r="BQ72" t="s">
        <v>100</v>
      </c>
      <c r="BR72" t="s">
        <v>100</v>
      </c>
      <c r="BS72" t="s">
        <v>100</v>
      </c>
      <c r="BT72" t="s">
        <v>100</v>
      </c>
      <c r="BU72" t="s">
        <v>100</v>
      </c>
      <c r="BV72" t="s">
        <v>100</v>
      </c>
      <c r="BW72" t="s">
        <v>27</v>
      </c>
      <c r="BX72" t="s">
        <v>100</v>
      </c>
      <c r="BY72" t="s">
        <v>100</v>
      </c>
      <c r="BZ72" t="s">
        <v>100</v>
      </c>
      <c r="CA72" t="s">
        <v>100</v>
      </c>
      <c r="CB72" t="s">
        <v>32</v>
      </c>
      <c r="CC72" t="s">
        <v>100</v>
      </c>
      <c r="CE72" t="s">
        <v>354</v>
      </c>
      <c r="CF72" t="s">
        <v>355</v>
      </c>
      <c r="CG72" t="s">
        <v>356</v>
      </c>
      <c r="CH72" t="s">
        <v>291</v>
      </c>
      <c r="CI72" t="s">
        <v>95</v>
      </c>
      <c r="CJ72" s="4">
        <v>46195</v>
      </c>
      <c r="CK72" s="4">
        <v>46203</v>
      </c>
      <c r="CL72" t="s">
        <v>514</v>
      </c>
      <c r="CM72" t="s">
        <v>111</v>
      </c>
      <c r="CN72" t="s">
        <v>98</v>
      </c>
      <c r="CO72" s="4">
        <v>46252</v>
      </c>
      <c r="CP72" s="4"/>
      <c r="CQ72" t="s">
        <v>134</v>
      </c>
      <c r="CR72" t="s">
        <v>99</v>
      </c>
      <c r="CS72" t="s">
        <v>95</v>
      </c>
      <c r="CT72" t="s">
        <v>100</v>
      </c>
      <c r="CU72" t="s">
        <v>100</v>
      </c>
      <c r="CV72" t="s">
        <v>100</v>
      </c>
      <c r="CW72" t="s">
        <v>100</v>
      </c>
      <c r="CX72" t="s">
        <v>100</v>
      </c>
      <c r="CY72" t="s">
        <v>100</v>
      </c>
      <c r="CZ72" t="s">
        <v>100</v>
      </c>
      <c r="DA72" t="s">
        <v>25</v>
      </c>
      <c r="DB72" t="s">
        <v>100</v>
      </c>
      <c r="DC72" t="s">
        <v>100</v>
      </c>
      <c r="DD72" t="s">
        <v>100</v>
      </c>
      <c r="DE72" t="s">
        <v>100</v>
      </c>
      <c r="DF72" t="s">
        <v>100</v>
      </c>
      <c r="DG72" t="s">
        <v>100</v>
      </c>
      <c r="DH72" t="s">
        <v>100</v>
      </c>
      <c r="DI72" t="s">
        <v>100</v>
      </c>
      <c r="DK72" t="str">
        <f>IF(AND(XPlan_raw[[#This Row],[BEng in Electronics]]&lt;&gt;"(tom)",XPlan_raw[[#This Row],[BEng in Electronics]]&lt;&gt;""),CT$11,"")</f>
        <v/>
      </c>
      <c r="DL72" t="str">
        <f>IF(AND(XPlan_raw[[#This Row],[BEng in Mechanical Engineering]]&lt;&gt;"(tom)",XPlan_raw[[#This Row],[BEng in Mechanical Engineering]]&lt;&gt;""),CU$11,"")</f>
        <v/>
      </c>
      <c r="DM72" t="str">
        <f>IF(AND(XPlan_raw[[#This Row],[BEng in Mechatronics]]&lt;&gt;"(tom)",XPlan_raw[[#This Row],[BEng in Mechatronics]]&lt;&gt;""),CV$11,"")</f>
        <v/>
      </c>
      <c r="DN72" t="str">
        <f>IF(AND(XPlan_raw[[#This Row],[BSc in Electronics]]&lt;&gt;"(tom)",XPlan_raw[[#This Row],[BSc in Electronics]]&lt;&gt;""),CW$11,"")</f>
        <v/>
      </c>
      <c r="DO72" t="str">
        <f>IF(AND(XPlan_raw[[#This Row],[BSc in I&amp;B]]&lt;&gt;"(tom)",XPlan_raw[[#This Row],[BSc in I&amp;B]]&lt;&gt;""),CX$11,"")</f>
        <v/>
      </c>
      <c r="DP72" t="str">
        <f>IF(AND(XPlan_raw[[#This Row],[BSc in Software]]&lt;&gt;"(tom)",XPlan_raw[[#This Row],[BSc in Software]]&lt;&gt;""),CY$11,"")</f>
        <v/>
      </c>
      <c r="DQ72" t="str">
        <f>IF(AND(XPlan_raw[[#This Row],[BSc in Mechanical Engineering]]&lt;&gt;"(tom)",XPlan_raw[[#This Row],[BSc in Mechanical Engineering]]&lt;&gt;""),CZ$11,"")</f>
        <v/>
      </c>
      <c r="DR72" t="str">
        <f>IF(AND(XPlan_raw[[#This Row],[BSc in Mechatronic Engineering]]&lt;&gt;"(tom)",XPlan_raw[[#This Row],[BSc in Mechatronic Engineering]]&lt;&gt;""),DA$11,"")</f>
        <v>BSc in Mechatronic Engineering - Sdb.</v>
      </c>
      <c r="DS72" t="str">
        <f>IF(AND(XPlan_raw[[#This Row],[MSc in Electronics]]&lt;&gt;"(tom)",XPlan_raw[[#This Row],[MSc in Electronics]]&lt;&gt;""),DB$11,"")</f>
        <v/>
      </c>
      <c r="DT72" t="str">
        <f>IF(AND(XPlan_raw[[#This Row],[MSc in I&amp;B]]&lt;&gt;"(tom)",XPlan_raw[[#This Row],[MSc in I&amp;B]]&lt;&gt;""),DC$11,"")</f>
        <v/>
      </c>
      <c r="DU72" t="str">
        <f>IF(AND(XPlan_raw[[#This Row],[MSc in Pysics and Technology]]&lt;&gt;"(tom)",XPlan_raw[[#This Row],[MSc in Pysics and Technology]]&lt;&gt;""),DD$11,"")</f>
        <v/>
      </c>
      <c r="DV72" t="str">
        <f>IF(AND(XPlan_raw[[#This Row],[MSc in Software]]&lt;&gt;"(tom)",XPlan_raw[[#This Row],[MSc in Software]]&lt;&gt;""),DE$11,"")</f>
        <v/>
      </c>
      <c r="DW72" t="str">
        <f>IF(AND(XPlan_raw[[#This Row],[MSc in Mechanical Engineering]]&lt;&gt;"(tom)",XPlan_raw[[#This Row],[MSc in Mechanical Engineering]]&lt;&gt;""),DF$11,"")</f>
        <v/>
      </c>
      <c r="DX72" t="str">
        <f>IF(AND(XPlan_raw[[#This Row],[MSc in Mechatronic Engineering]]&lt;&gt;"(tom)",XPlan_raw[[#This Row],[MSc in Mechatronic Engineering]]&lt;&gt;""),DG$11,"")</f>
        <v/>
      </c>
      <c r="DY72" t="str">
        <f>IF(AND(XPlan_raw[[#This Row],[MSc in Supply Chain Digitalisation ]]&lt;&gt;"(tom)",XPlan_raw[[#This Row],[MSc in Supply Chain Digitalisation ]]&lt;&gt;""),DH$11,"")</f>
        <v/>
      </c>
      <c r="DZ72" t="str">
        <f>IF(AND(XPlan_raw[[#This Row],[Enkeltfag/Exchange]]&lt;&gt;"(tom)",XPlan_raw[[#This Row],[Enkeltfag/Exchange]]&lt;&gt;""),DI$11,"")</f>
        <v/>
      </c>
    </row>
    <row r="73" spans="2:130" x14ac:dyDescent="0.25">
      <c r="B73" t="str">
        <f>IF(Q73="ja",XPlan_rawFinal[[#This Row],[EKA_kode]],"")</f>
        <v>T630012402</v>
      </c>
      <c r="C73" t="str">
        <f>IF(XPlan[[#This Row],[EKA]]&lt;&gt;"",XPlan_rawFinal[[#This Row],[eka_langtnavn]],"")</f>
        <v>Semesterproject: Intelligent Software Systems</v>
      </c>
      <c r="D73" t="str">
        <f>IF(XPlan[[#This Row],[EKA]]&lt;&gt;"",IF(XPlan_rawFinal[[#This Row],[Interne-kode]]&lt;&gt;"(tom)",XPlan_rawFinal[[#This Row],[Interne-kode]],""),"")</f>
        <v>SE4-PRO</v>
      </c>
      <c r="E7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73" t="str">
        <f>IF(XPlan[[#This Row],[EKA]]&lt;&gt;"",IF(XPlan_rawFinal[[#This Row],[Campus]]&lt;&gt;"(tom)",XPlan_rawFinal[[#This Row],[Campus]],""),"")</f>
        <v>Sønderborg</v>
      </c>
      <c r="H73" t="str">
        <f>IF(XPlan[[#This Row],[EKA]]&lt;&gt;"",IF(OR(XPlan_rawFinal[[#This Row],[Prøveform]]="(tom)",XPlan_rawFinal[[#This Row],[Prøveform]]=""),"",XPlan_rawFinal[[#This Row],[Prøveform]]),"")</f>
        <v>Hand-In</v>
      </c>
      <c r="I73" t="str">
        <f>IF(XPlan[[#This Row],[EKA]]&lt;&gt;"",IF(XPlan_rawFinal[[#This Row],[Eksaminator_samlet]]&lt;&gt;"",XPlan_rawFinal[[#This Row],[Eksaminator_samlet]],""),"")</f>
        <v>Devender Kumar</v>
      </c>
      <c r="J73" t="str">
        <f>IF(XPlan[[#This Row],[EKA]]&lt;&gt;"",IF(OR(XPlan_rawFinal[[#This Row],[Censur]]="(tom)",XPlan_rawFinal[[#This Row],[Censur]]=""),"",XPlan_rawFinal[[#This Row],[Censur]]),"")</f>
        <v>Second examiner: External</v>
      </c>
      <c r="K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73" t="s">
        <v>90</v>
      </c>
      <c r="M73" t="str">
        <f>IF(XPlan[[#This Row],[EKA]]&lt;&gt;"",IF(XPlan_rawFinal[[#This Row],[BEMÆRK]]&lt;&gt;"(tom)",XPlan_rawFinal[[#This Row],[BEMÆRK]],""),"")</f>
        <v/>
      </c>
      <c r="N7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73" t="s">
        <v>107</v>
      </c>
      <c r="R73" t="s">
        <v>473</v>
      </c>
      <c r="S73" t="s">
        <v>474</v>
      </c>
      <c r="T73" t="s">
        <v>475</v>
      </c>
      <c r="U73" t="s">
        <v>167</v>
      </c>
      <c r="V73" t="s">
        <v>95</v>
      </c>
      <c r="W73" s="4">
        <v>46174</v>
      </c>
      <c r="Y73" t="s">
        <v>531</v>
      </c>
      <c r="Z73" t="s">
        <v>106</v>
      </c>
      <c r="AA73" t="s">
        <v>112</v>
      </c>
      <c r="AB73" s="4">
        <v>46244</v>
      </c>
      <c r="AD73" t="s">
        <v>134</v>
      </c>
      <c r="AE73" t="s">
        <v>99</v>
      </c>
      <c r="AF73" t="s">
        <v>95</v>
      </c>
      <c r="AG73" t="s">
        <v>100</v>
      </c>
      <c r="AH73" t="s">
        <v>100</v>
      </c>
      <c r="AI73" t="s">
        <v>100</v>
      </c>
      <c r="AJ73" t="s">
        <v>100</v>
      </c>
      <c r="AK73" t="s">
        <v>100</v>
      </c>
      <c r="AL73" t="s">
        <v>23</v>
      </c>
      <c r="AM73" t="s">
        <v>100</v>
      </c>
      <c r="AN73" t="s">
        <v>100</v>
      </c>
      <c r="AO73" t="s">
        <v>100</v>
      </c>
      <c r="AP73" t="s">
        <v>100</v>
      </c>
      <c r="AQ73" t="s">
        <v>100</v>
      </c>
      <c r="AR73" t="s">
        <v>100</v>
      </c>
      <c r="AS73" t="s">
        <v>100</v>
      </c>
      <c r="AT73" t="s">
        <v>100</v>
      </c>
      <c r="AU73" t="s">
        <v>100</v>
      </c>
      <c r="AV73" t="s">
        <v>100</v>
      </c>
      <c r="AY73" t="s">
        <v>327</v>
      </c>
      <c r="AZ73" t="s">
        <v>328</v>
      </c>
      <c r="BA73" t="s">
        <v>329</v>
      </c>
      <c r="BB73" t="s">
        <v>95</v>
      </c>
      <c r="BC73" t="s">
        <v>95</v>
      </c>
      <c r="BD73" s="4">
        <v>46174</v>
      </c>
      <c r="BE73" s="4"/>
      <c r="BF73" t="s">
        <v>122</v>
      </c>
      <c r="BG73" t="s">
        <v>106</v>
      </c>
      <c r="BH73" t="s">
        <v>112</v>
      </c>
      <c r="BI73" s="4">
        <v>46244</v>
      </c>
      <c r="BJ73" s="4"/>
      <c r="BL73" t="s">
        <v>99</v>
      </c>
      <c r="BM73" t="s">
        <v>95</v>
      </c>
      <c r="BN73" t="s">
        <v>100</v>
      </c>
      <c r="BO73" t="s">
        <v>100</v>
      </c>
      <c r="BP73" t="s">
        <v>100</v>
      </c>
      <c r="BQ73" t="s">
        <v>100</v>
      </c>
      <c r="BR73" t="s">
        <v>100</v>
      </c>
      <c r="BS73" t="s">
        <v>100</v>
      </c>
      <c r="BT73" t="s">
        <v>100</v>
      </c>
      <c r="BU73" t="s">
        <v>100</v>
      </c>
      <c r="BV73" t="s">
        <v>100</v>
      </c>
      <c r="BW73" t="s">
        <v>100</v>
      </c>
      <c r="BX73" t="s">
        <v>100</v>
      </c>
      <c r="BY73" t="s">
        <v>100</v>
      </c>
      <c r="BZ73" t="s">
        <v>30</v>
      </c>
      <c r="CA73" t="s">
        <v>100</v>
      </c>
      <c r="CB73" t="s">
        <v>100</v>
      </c>
      <c r="CC73" t="s">
        <v>33</v>
      </c>
      <c r="CE73" t="s">
        <v>357</v>
      </c>
      <c r="CF73" t="s">
        <v>194</v>
      </c>
      <c r="CG73" t="s">
        <v>358</v>
      </c>
      <c r="CH73" t="s">
        <v>291</v>
      </c>
      <c r="CI73" t="s">
        <v>167</v>
      </c>
      <c r="CJ73" s="4">
        <v>46184</v>
      </c>
      <c r="CK73" s="4"/>
      <c r="CL73" t="s">
        <v>195</v>
      </c>
      <c r="CM73" t="s">
        <v>97</v>
      </c>
      <c r="CN73" t="s">
        <v>98</v>
      </c>
      <c r="CO73" s="4">
        <v>46254</v>
      </c>
      <c r="CP73" s="4"/>
      <c r="CR73" t="s">
        <v>99</v>
      </c>
      <c r="CS73" t="s">
        <v>95</v>
      </c>
      <c r="CT73" t="s">
        <v>100</v>
      </c>
      <c r="CU73" t="s">
        <v>19</v>
      </c>
      <c r="CV73" t="s">
        <v>20</v>
      </c>
      <c r="CW73" t="s">
        <v>100</v>
      </c>
      <c r="CX73" t="s">
        <v>100</v>
      </c>
      <c r="CY73" t="s">
        <v>100</v>
      </c>
      <c r="CZ73" t="s">
        <v>24</v>
      </c>
      <c r="DA73" t="s">
        <v>25</v>
      </c>
      <c r="DB73" t="s">
        <v>100</v>
      </c>
      <c r="DC73" t="s">
        <v>100</v>
      </c>
      <c r="DD73" t="s">
        <v>100</v>
      </c>
      <c r="DE73" t="s">
        <v>100</v>
      </c>
      <c r="DF73" t="s">
        <v>100</v>
      </c>
      <c r="DG73" t="s">
        <v>100</v>
      </c>
      <c r="DH73" t="s">
        <v>100</v>
      </c>
      <c r="DI73" t="s">
        <v>100</v>
      </c>
      <c r="DK73" t="str">
        <f>IF(AND(XPlan_raw[[#This Row],[BEng in Electronics]]&lt;&gt;"(tom)",XPlan_raw[[#This Row],[BEng in Electronics]]&lt;&gt;""),CT$11,"")</f>
        <v/>
      </c>
      <c r="DL73" t="str">
        <f>IF(AND(XPlan_raw[[#This Row],[BEng in Mechanical Engineering]]&lt;&gt;"(tom)",XPlan_raw[[#This Row],[BEng in Mechanical Engineering]]&lt;&gt;""),CU$11,"")</f>
        <v>BEng in Mechanical Engineering - Sdb.</v>
      </c>
      <c r="DM73" t="str">
        <f>IF(AND(XPlan_raw[[#This Row],[BEng in Mechatronics]]&lt;&gt;"(tom)",XPlan_raw[[#This Row],[BEng in Mechatronics]]&lt;&gt;""),CV$11,"")</f>
        <v>BEng in Mechatronics - Sdb.</v>
      </c>
      <c r="DN73" t="str">
        <f>IF(AND(XPlan_raw[[#This Row],[BSc in Electronics]]&lt;&gt;"(tom)",XPlan_raw[[#This Row],[BSc in Electronics]]&lt;&gt;""),CW$11,"")</f>
        <v/>
      </c>
      <c r="DO73" t="str">
        <f>IF(AND(XPlan_raw[[#This Row],[BSc in I&amp;B]]&lt;&gt;"(tom)",XPlan_raw[[#This Row],[BSc in I&amp;B]]&lt;&gt;""),CX$11,"")</f>
        <v/>
      </c>
      <c r="DP73" t="str">
        <f>IF(AND(XPlan_raw[[#This Row],[BSc in Software]]&lt;&gt;"(tom)",XPlan_raw[[#This Row],[BSc in Software]]&lt;&gt;""),CY$11,"")</f>
        <v/>
      </c>
      <c r="DQ73" t="str">
        <f>IF(AND(XPlan_raw[[#This Row],[BSc in Mechanical Engineering]]&lt;&gt;"(tom)",XPlan_raw[[#This Row],[BSc in Mechanical Engineering]]&lt;&gt;""),CZ$11,"")</f>
        <v>BSc in Mechanical Engineering - Sdb.</v>
      </c>
      <c r="DR73" t="str">
        <f>IF(AND(XPlan_raw[[#This Row],[BSc in Mechatronic Engineering]]&lt;&gt;"(tom)",XPlan_raw[[#This Row],[BSc in Mechatronic Engineering]]&lt;&gt;""),DA$11,"")</f>
        <v>BSc in Mechatronic Engineering - Sdb.</v>
      </c>
      <c r="DS73" t="str">
        <f>IF(AND(XPlan_raw[[#This Row],[MSc in Electronics]]&lt;&gt;"(tom)",XPlan_raw[[#This Row],[MSc in Electronics]]&lt;&gt;""),DB$11,"")</f>
        <v/>
      </c>
      <c r="DT73" t="str">
        <f>IF(AND(XPlan_raw[[#This Row],[MSc in I&amp;B]]&lt;&gt;"(tom)",XPlan_raw[[#This Row],[MSc in I&amp;B]]&lt;&gt;""),DC$11,"")</f>
        <v/>
      </c>
      <c r="DU73" t="str">
        <f>IF(AND(XPlan_raw[[#This Row],[MSc in Pysics and Technology]]&lt;&gt;"(tom)",XPlan_raw[[#This Row],[MSc in Pysics and Technology]]&lt;&gt;""),DD$11,"")</f>
        <v/>
      </c>
      <c r="DV73" t="str">
        <f>IF(AND(XPlan_raw[[#This Row],[MSc in Software]]&lt;&gt;"(tom)",XPlan_raw[[#This Row],[MSc in Software]]&lt;&gt;""),DE$11,"")</f>
        <v/>
      </c>
      <c r="DW73" t="str">
        <f>IF(AND(XPlan_raw[[#This Row],[MSc in Mechanical Engineering]]&lt;&gt;"(tom)",XPlan_raw[[#This Row],[MSc in Mechanical Engineering]]&lt;&gt;""),DF$11,"")</f>
        <v/>
      </c>
      <c r="DX73" t="str">
        <f>IF(AND(XPlan_raw[[#This Row],[MSc in Mechatronic Engineering]]&lt;&gt;"(tom)",XPlan_raw[[#This Row],[MSc in Mechatronic Engineering]]&lt;&gt;""),DG$11,"")</f>
        <v/>
      </c>
      <c r="DY73" t="str">
        <f>IF(AND(XPlan_raw[[#This Row],[MSc in Supply Chain Digitalisation ]]&lt;&gt;"(tom)",XPlan_raw[[#This Row],[MSc in Supply Chain Digitalisation ]]&lt;&gt;""),DH$11,"")</f>
        <v/>
      </c>
      <c r="DZ73" t="str">
        <f>IF(AND(XPlan_raw[[#This Row],[Enkeltfag/Exchange]]&lt;&gt;"(tom)",XPlan_raw[[#This Row],[Enkeltfag/Exchange]]&lt;&gt;""),DI$11,"")</f>
        <v/>
      </c>
    </row>
    <row r="74" spans="2:130" x14ac:dyDescent="0.25">
      <c r="B74" t="str">
        <f>IF(Q74="ja",XPlan_rawFinal[[#This Row],[EKA_kode]],"")</f>
        <v>T290014402</v>
      </c>
      <c r="C74" t="str">
        <f>IF(XPlan[[#This Row],[EKA]]&lt;&gt;"",XPlan_rawFinal[[#This Row],[eka_langtnavn]],"")</f>
        <v>Supply Chain Seminars</v>
      </c>
      <c r="D74" t="str">
        <f>IF(XPlan[[#This Row],[EKA]]&lt;&gt;"",IF(XPlan_rawFinal[[#This Row],[Interne-kode]]&lt;&gt;"(tom)",XPlan_rawFinal[[#This Row],[Interne-kode]],""),"")</f>
        <v/>
      </c>
      <c r="E7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74" t="str">
        <f>IF(XPlan[[#This Row],[EKA]]&lt;&gt;"",IF(XPlan_rawFinal[[#This Row],[Campus]]&lt;&gt;"(tom)",XPlan_rawFinal[[#This Row],[Campus]],""),"")</f>
        <v>Sønderborg</v>
      </c>
      <c r="H74" t="str">
        <f>IF(XPlan[[#This Row],[EKA]]&lt;&gt;"",IF(OR(XPlan_rawFinal[[#This Row],[Prøveform]]="(tom)",XPlan_rawFinal[[#This Row],[Prøveform]]=""),"",XPlan_rawFinal[[#This Row],[Prøveform]]),"")</f>
        <v>Hand-In</v>
      </c>
      <c r="I74" t="str">
        <f>IF(XPlan[[#This Row],[EKA]]&lt;&gt;"",IF(XPlan_rawFinal[[#This Row],[Eksaminator_samlet]]&lt;&gt;"",XPlan_rawFinal[[#This Row],[Eksaminator_samlet]],""),"")</f>
        <v>Vejleder/Supervisor</v>
      </c>
      <c r="J74" t="str">
        <f>IF(XPlan[[#This Row],[EKA]]&lt;&gt;"",IF(OR(XPlan_rawFinal[[#This Row],[Censur]]="(tom)",XPlan_rawFinal[[#This Row],[Censur]]=""),"",XPlan_rawFinal[[#This Row],[Censur]]),"")</f>
        <v/>
      </c>
      <c r="K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74" t="s">
        <v>90</v>
      </c>
      <c r="M74" t="str">
        <f>IF(XPlan[[#This Row],[EKA]]&lt;&gt;"",IF(XPlan_rawFinal[[#This Row],[BEMÆRK]]&lt;&gt;"(tom)",XPlan_rawFinal[[#This Row],[BEMÆRK]],""),"")</f>
        <v/>
      </c>
      <c r="N7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,,,,,,,,,,,,,,MSc in Supply Chain Digitalisation - Sdb.,Exchange students,All exams</v>
      </c>
      <c r="Q74" t="s">
        <v>107</v>
      </c>
      <c r="R74" t="s">
        <v>241</v>
      </c>
      <c r="S74" t="s">
        <v>242</v>
      </c>
      <c r="T74" t="s">
        <v>95</v>
      </c>
      <c r="U74" t="s">
        <v>291</v>
      </c>
      <c r="V74" t="s">
        <v>95</v>
      </c>
      <c r="W74" s="4">
        <v>46174</v>
      </c>
      <c r="Y74" t="s">
        <v>145</v>
      </c>
      <c r="Z74" t="s">
        <v>106</v>
      </c>
      <c r="AB74" s="4">
        <v>46244</v>
      </c>
      <c r="AE74" t="s">
        <v>99</v>
      </c>
      <c r="AF74" t="s">
        <v>95</v>
      </c>
      <c r="AG74" t="s">
        <v>100</v>
      </c>
      <c r="AH74" t="s">
        <v>100</v>
      </c>
      <c r="AI74" t="s">
        <v>100</v>
      </c>
      <c r="AJ74" t="s">
        <v>100</v>
      </c>
      <c r="AK74" t="s">
        <v>100</v>
      </c>
      <c r="AL74" t="s">
        <v>100</v>
      </c>
      <c r="AM74" t="s">
        <v>100</v>
      </c>
      <c r="AN74" t="s">
        <v>100</v>
      </c>
      <c r="AO74" t="s">
        <v>100</v>
      </c>
      <c r="AP74" t="s">
        <v>100</v>
      </c>
      <c r="AQ74" t="s">
        <v>100</v>
      </c>
      <c r="AR74" t="s">
        <v>100</v>
      </c>
      <c r="AS74" t="s">
        <v>100</v>
      </c>
      <c r="AT74" t="s">
        <v>100</v>
      </c>
      <c r="AU74" t="s">
        <v>32</v>
      </c>
      <c r="AV74" t="s">
        <v>33</v>
      </c>
      <c r="AY74" t="s">
        <v>451</v>
      </c>
      <c r="AZ74" t="s">
        <v>452</v>
      </c>
      <c r="BA74" t="s">
        <v>453</v>
      </c>
      <c r="BB74" t="s">
        <v>95</v>
      </c>
      <c r="BC74" t="s">
        <v>95</v>
      </c>
      <c r="BD74" s="4">
        <v>46175</v>
      </c>
      <c r="BE74" s="4">
        <v>46198</v>
      </c>
      <c r="BF74" t="s">
        <v>162</v>
      </c>
      <c r="BG74" t="s">
        <v>163</v>
      </c>
      <c r="BH74" t="s">
        <v>112</v>
      </c>
      <c r="BI74" s="4" t="s">
        <v>95</v>
      </c>
      <c r="BJ74" s="4"/>
      <c r="BK74" t="s">
        <v>134</v>
      </c>
      <c r="BL74" t="s">
        <v>99</v>
      </c>
      <c r="BM74" t="s">
        <v>95</v>
      </c>
      <c r="BN74" t="s">
        <v>100</v>
      </c>
      <c r="BO74" t="s">
        <v>100</v>
      </c>
      <c r="BP74" t="s">
        <v>100</v>
      </c>
      <c r="BQ74" t="s">
        <v>100</v>
      </c>
      <c r="BR74" t="s">
        <v>100</v>
      </c>
      <c r="BS74" t="s">
        <v>100</v>
      </c>
      <c r="BT74" t="s">
        <v>100</v>
      </c>
      <c r="BU74" t="s">
        <v>100</v>
      </c>
      <c r="BV74" t="s">
        <v>100</v>
      </c>
      <c r="BW74" t="s">
        <v>100</v>
      </c>
      <c r="BX74" t="s">
        <v>100</v>
      </c>
      <c r="BY74" t="s">
        <v>100</v>
      </c>
      <c r="BZ74" t="s">
        <v>100</v>
      </c>
      <c r="CA74" t="s">
        <v>100</v>
      </c>
      <c r="CB74" t="s">
        <v>100</v>
      </c>
      <c r="CC74" t="s">
        <v>100</v>
      </c>
      <c r="CE74" t="s">
        <v>359</v>
      </c>
      <c r="CF74" t="s">
        <v>360</v>
      </c>
      <c r="CG74" t="s">
        <v>361</v>
      </c>
      <c r="CH74" t="s">
        <v>291</v>
      </c>
      <c r="CI74" t="s">
        <v>167</v>
      </c>
      <c r="CJ74" s="4">
        <v>46176</v>
      </c>
      <c r="CK74" s="4"/>
      <c r="CL74" t="s">
        <v>182</v>
      </c>
      <c r="CM74" t="s">
        <v>97</v>
      </c>
      <c r="CN74" t="s">
        <v>98</v>
      </c>
      <c r="CO74" s="4">
        <v>46245</v>
      </c>
      <c r="CP74" s="4"/>
      <c r="CR74" t="s">
        <v>99</v>
      </c>
      <c r="CS74" t="s">
        <v>95</v>
      </c>
      <c r="CT74" t="s">
        <v>18</v>
      </c>
      <c r="CU74" t="s">
        <v>100</v>
      </c>
      <c r="CV74" t="s">
        <v>20</v>
      </c>
      <c r="CW74" t="s">
        <v>21</v>
      </c>
      <c r="CX74" t="s">
        <v>22</v>
      </c>
      <c r="CY74" t="s">
        <v>100</v>
      </c>
      <c r="CZ74" t="s">
        <v>100</v>
      </c>
      <c r="DA74" t="s">
        <v>25</v>
      </c>
      <c r="DB74" t="s">
        <v>100</v>
      </c>
      <c r="DC74" t="s">
        <v>100</v>
      </c>
      <c r="DD74" t="s">
        <v>100</v>
      </c>
      <c r="DE74" t="s">
        <v>100</v>
      </c>
      <c r="DF74" t="s">
        <v>100</v>
      </c>
      <c r="DG74" t="s">
        <v>100</v>
      </c>
      <c r="DH74" t="s">
        <v>100</v>
      </c>
      <c r="DI74" t="s">
        <v>100</v>
      </c>
      <c r="DK74" t="str">
        <f>IF(AND(XPlan_raw[[#This Row],[BEng in Electronics]]&lt;&gt;"(tom)",XPlan_raw[[#This Row],[BEng in Electronics]]&lt;&gt;""),CT$11,"")</f>
        <v>BEng in Electronics - Sdb.</v>
      </c>
      <c r="DL74" t="str">
        <f>IF(AND(XPlan_raw[[#This Row],[BEng in Mechanical Engineering]]&lt;&gt;"(tom)",XPlan_raw[[#This Row],[BEng in Mechanical Engineering]]&lt;&gt;""),CU$11,"")</f>
        <v/>
      </c>
      <c r="DM74" t="str">
        <f>IF(AND(XPlan_raw[[#This Row],[BEng in Mechatronics]]&lt;&gt;"(tom)",XPlan_raw[[#This Row],[BEng in Mechatronics]]&lt;&gt;""),CV$11,"")</f>
        <v>BEng in Mechatronics - Sdb.</v>
      </c>
      <c r="DN74" t="str">
        <f>IF(AND(XPlan_raw[[#This Row],[BSc in Electronics]]&lt;&gt;"(tom)",XPlan_raw[[#This Row],[BSc in Electronics]]&lt;&gt;""),CW$11,"")</f>
        <v>BSc in Electronics Engineering - Sdb.</v>
      </c>
      <c r="DO74" t="str">
        <f>IF(AND(XPlan_raw[[#This Row],[BSc in I&amp;B]]&lt;&gt;"(tom)",XPlan_raw[[#This Row],[BSc in I&amp;B]]&lt;&gt;""),CX$11,"")</f>
        <v>BSc in Enginreering, Innovation and Business - Sdb.</v>
      </c>
      <c r="DP74" t="str">
        <f>IF(AND(XPlan_raw[[#This Row],[BSc in Software]]&lt;&gt;"(tom)",XPlan_raw[[#This Row],[BSc in Software]]&lt;&gt;""),CY$11,"")</f>
        <v/>
      </c>
      <c r="DQ74" t="str">
        <f>IF(AND(XPlan_raw[[#This Row],[BSc in Mechanical Engineering]]&lt;&gt;"(tom)",XPlan_raw[[#This Row],[BSc in Mechanical Engineering]]&lt;&gt;""),CZ$11,"")</f>
        <v/>
      </c>
      <c r="DR74" t="str">
        <f>IF(AND(XPlan_raw[[#This Row],[BSc in Mechatronic Engineering]]&lt;&gt;"(tom)",XPlan_raw[[#This Row],[BSc in Mechatronic Engineering]]&lt;&gt;""),DA$11,"")</f>
        <v>BSc in Mechatronic Engineering - Sdb.</v>
      </c>
      <c r="DS74" t="str">
        <f>IF(AND(XPlan_raw[[#This Row],[MSc in Electronics]]&lt;&gt;"(tom)",XPlan_raw[[#This Row],[MSc in Electronics]]&lt;&gt;""),DB$11,"")</f>
        <v/>
      </c>
      <c r="DT74" t="str">
        <f>IF(AND(XPlan_raw[[#This Row],[MSc in I&amp;B]]&lt;&gt;"(tom)",XPlan_raw[[#This Row],[MSc in I&amp;B]]&lt;&gt;""),DC$11,"")</f>
        <v/>
      </c>
      <c r="DU74" t="str">
        <f>IF(AND(XPlan_raw[[#This Row],[MSc in Pysics and Technology]]&lt;&gt;"(tom)",XPlan_raw[[#This Row],[MSc in Pysics and Technology]]&lt;&gt;""),DD$11,"")</f>
        <v/>
      </c>
      <c r="DV74" t="str">
        <f>IF(AND(XPlan_raw[[#This Row],[MSc in Software]]&lt;&gt;"(tom)",XPlan_raw[[#This Row],[MSc in Software]]&lt;&gt;""),DE$11,"")</f>
        <v/>
      </c>
      <c r="DW74" t="str">
        <f>IF(AND(XPlan_raw[[#This Row],[MSc in Mechanical Engineering]]&lt;&gt;"(tom)",XPlan_raw[[#This Row],[MSc in Mechanical Engineering]]&lt;&gt;""),DF$11,"")</f>
        <v/>
      </c>
      <c r="DX74" t="str">
        <f>IF(AND(XPlan_raw[[#This Row],[MSc in Mechatronic Engineering]]&lt;&gt;"(tom)",XPlan_raw[[#This Row],[MSc in Mechatronic Engineering]]&lt;&gt;""),DG$11,"")</f>
        <v/>
      </c>
      <c r="DY74" t="str">
        <f>IF(AND(XPlan_raw[[#This Row],[MSc in Supply Chain Digitalisation ]]&lt;&gt;"(tom)",XPlan_raw[[#This Row],[MSc in Supply Chain Digitalisation ]]&lt;&gt;""),DH$11,"")</f>
        <v/>
      </c>
      <c r="DZ74" t="str">
        <f>IF(AND(XPlan_raw[[#This Row],[Enkeltfag/Exchange]]&lt;&gt;"(tom)",XPlan_raw[[#This Row],[Enkeltfag/Exchange]]&lt;&gt;""),DI$11,"")</f>
        <v/>
      </c>
    </row>
    <row r="75" spans="2:130" x14ac:dyDescent="0.25">
      <c r="B75" t="str">
        <f>IF(Q75="ja",XPlan_rawFinal[[#This Row],[EKA_kode]],"")</f>
        <v>T290002402</v>
      </c>
      <c r="C75" t="str">
        <f>IF(XPlan[[#This Row],[EKA]]&lt;&gt;"",XPlan_rawFinal[[#This Row],[eka_langtnavn]],"")</f>
        <v>Sustainability in Global Supply Chains</v>
      </c>
      <c r="D75" t="str">
        <f>IF(XPlan[[#This Row],[EKA]]&lt;&gt;"",IF(XPlan_rawFinal[[#This Row],[Interne-kode]]&lt;&gt;"(tom)",XPlan_rawFinal[[#This Row],[Interne-kode]],""),"")</f>
        <v>SCD-SGS</v>
      </c>
      <c r="E7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75" t="str">
        <f>IF(XPlan[[#This Row],[EKA]]&lt;&gt;"",IF(XPlan_rawFinal[[#This Row],[Campus]]&lt;&gt;"(tom)",XPlan_rawFinal[[#This Row],[Campus]],""),"")</f>
        <v>Sønderborg</v>
      </c>
      <c r="H75" t="str">
        <f>IF(XPlan[[#This Row],[EKA]]&lt;&gt;"",IF(OR(XPlan_rawFinal[[#This Row],[Prøveform]]="(tom)",XPlan_rawFinal[[#This Row],[Prøveform]]=""),"",XPlan_rawFinal[[#This Row],[Prøveform]]),"")</f>
        <v>Hand-In</v>
      </c>
      <c r="I75" t="str">
        <f>IF(XPlan[[#This Row],[EKA]]&lt;&gt;"",IF(XPlan_rawFinal[[#This Row],[Eksaminator_samlet]]&lt;&gt;"",XPlan_rawFinal[[#This Row],[Eksaminator_samlet]],""),"")</f>
        <v>Lisa Heldt</v>
      </c>
      <c r="J75" t="str">
        <f>IF(XPlan[[#This Row],[EKA]]&lt;&gt;"",IF(OR(XPlan_rawFinal[[#This Row],[Censur]]="(tom)",XPlan_rawFinal[[#This Row],[Censur]]=""),"",XPlan_rawFinal[[#This Row],[Censur]]),"")</f>
        <v>Second examiner: Internal</v>
      </c>
      <c r="K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75" t="s">
        <v>90</v>
      </c>
      <c r="M75" t="str">
        <f>IF(XPlan[[#This Row],[EKA]]&lt;&gt;"",IF(XPlan_rawFinal[[#This Row],[BEMÆRK]]&lt;&gt;"(tom)",XPlan_rawFinal[[#This Row],[BEMÆRK]],""),"")</f>
        <v/>
      </c>
      <c r="N7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Sdb.,,,,,MSc in Supply Chain Digitalisation - Sdb.,,All exams</v>
      </c>
      <c r="Q75" t="s">
        <v>107</v>
      </c>
      <c r="R75" t="s">
        <v>226</v>
      </c>
      <c r="S75" t="s">
        <v>227</v>
      </c>
      <c r="T75" t="s">
        <v>228</v>
      </c>
      <c r="U75" t="s">
        <v>291</v>
      </c>
      <c r="V75" t="s">
        <v>95</v>
      </c>
      <c r="W75" s="4">
        <v>46174</v>
      </c>
      <c r="Y75" t="s">
        <v>133</v>
      </c>
      <c r="Z75" t="s">
        <v>106</v>
      </c>
      <c r="AA75" t="s">
        <v>98</v>
      </c>
      <c r="AB75" s="4">
        <v>46244</v>
      </c>
      <c r="AE75" t="s">
        <v>99</v>
      </c>
      <c r="AF75" t="s">
        <v>95</v>
      </c>
      <c r="AG75" t="s">
        <v>100</v>
      </c>
      <c r="AH75" t="s">
        <v>100</v>
      </c>
      <c r="AI75" t="s">
        <v>100</v>
      </c>
      <c r="AJ75" t="s">
        <v>100</v>
      </c>
      <c r="AK75" t="s">
        <v>100</v>
      </c>
      <c r="AL75" t="s">
        <v>100</v>
      </c>
      <c r="AM75" t="s">
        <v>100</v>
      </c>
      <c r="AN75" t="s">
        <v>100</v>
      </c>
      <c r="AO75" t="s">
        <v>100</v>
      </c>
      <c r="AP75" t="s">
        <v>27</v>
      </c>
      <c r="AQ75" t="s">
        <v>100</v>
      </c>
      <c r="AR75" t="s">
        <v>100</v>
      </c>
      <c r="AS75" t="s">
        <v>100</v>
      </c>
      <c r="AT75" t="s">
        <v>100</v>
      </c>
      <c r="AU75" t="s">
        <v>32</v>
      </c>
      <c r="AV75" t="s">
        <v>100</v>
      </c>
      <c r="AY75" t="s">
        <v>330</v>
      </c>
      <c r="AZ75" t="s">
        <v>331</v>
      </c>
      <c r="BA75" t="s">
        <v>332</v>
      </c>
      <c r="BB75" t="s">
        <v>167</v>
      </c>
      <c r="BC75" t="s">
        <v>95</v>
      </c>
      <c r="BD75" s="4">
        <v>46175</v>
      </c>
      <c r="BE75" s="4"/>
      <c r="BF75" t="s">
        <v>509</v>
      </c>
      <c r="BG75" t="s">
        <v>97</v>
      </c>
      <c r="BH75" t="s">
        <v>112</v>
      </c>
      <c r="BI75" s="4">
        <v>46246</v>
      </c>
      <c r="BJ75" s="4"/>
      <c r="BL75" t="s">
        <v>99</v>
      </c>
      <c r="BM75" t="s">
        <v>95</v>
      </c>
      <c r="BN75" t="s">
        <v>18</v>
      </c>
      <c r="BO75" t="s">
        <v>19</v>
      </c>
      <c r="BP75" t="s">
        <v>20</v>
      </c>
      <c r="BQ75" t="s">
        <v>21</v>
      </c>
      <c r="BR75" t="s">
        <v>100</v>
      </c>
      <c r="BS75" t="s">
        <v>100</v>
      </c>
      <c r="BT75" t="s">
        <v>24</v>
      </c>
      <c r="BU75" t="s">
        <v>25</v>
      </c>
      <c r="BV75" t="s">
        <v>100</v>
      </c>
      <c r="BW75" t="s">
        <v>100</v>
      </c>
      <c r="BX75" t="s">
        <v>100</v>
      </c>
      <c r="BY75" t="s">
        <v>100</v>
      </c>
      <c r="BZ75" t="s">
        <v>100</v>
      </c>
      <c r="CA75" t="s">
        <v>100</v>
      </c>
      <c r="CB75" t="s">
        <v>100</v>
      </c>
      <c r="CC75" t="s">
        <v>33</v>
      </c>
      <c r="CE75" t="s">
        <v>362</v>
      </c>
      <c r="CF75" t="s">
        <v>363</v>
      </c>
      <c r="CG75" t="s">
        <v>364</v>
      </c>
      <c r="CH75" t="s">
        <v>291</v>
      </c>
      <c r="CI75" t="s">
        <v>95</v>
      </c>
      <c r="CJ75" s="4">
        <v>46195</v>
      </c>
      <c r="CK75" s="4">
        <v>46203</v>
      </c>
      <c r="CL75" t="s">
        <v>515</v>
      </c>
      <c r="CM75" t="s">
        <v>111</v>
      </c>
      <c r="CN75" t="s">
        <v>98</v>
      </c>
      <c r="CO75" s="4">
        <v>46252</v>
      </c>
      <c r="CP75" s="4"/>
      <c r="CQ75" t="s">
        <v>134</v>
      </c>
      <c r="CR75" t="s">
        <v>99</v>
      </c>
      <c r="CS75" t="s">
        <v>95</v>
      </c>
      <c r="CT75" t="s">
        <v>100</v>
      </c>
      <c r="CU75" t="s">
        <v>100</v>
      </c>
      <c r="CV75" t="s">
        <v>20</v>
      </c>
      <c r="CW75" t="s">
        <v>100</v>
      </c>
      <c r="CX75" t="s">
        <v>100</v>
      </c>
      <c r="CY75" t="s">
        <v>100</v>
      </c>
      <c r="CZ75" t="s">
        <v>100</v>
      </c>
      <c r="DA75" t="s">
        <v>100</v>
      </c>
      <c r="DB75" t="s">
        <v>100</v>
      </c>
      <c r="DC75" t="s">
        <v>100</v>
      </c>
      <c r="DD75" t="s">
        <v>100</v>
      </c>
      <c r="DE75" t="s">
        <v>100</v>
      </c>
      <c r="DF75" t="s">
        <v>100</v>
      </c>
      <c r="DG75" t="s">
        <v>100</v>
      </c>
      <c r="DH75" t="s">
        <v>100</v>
      </c>
      <c r="DI75" t="s">
        <v>100</v>
      </c>
      <c r="DK75" t="str">
        <f>IF(AND(XPlan_raw[[#This Row],[BEng in Electronics]]&lt;&gt;"(tom)",XPlan_raw[[#This Row],[BEng in Electronics]]&lt;&gt;""),CT$11,"")</f>
        <v/>
      </c>
      <c r="DL75" t="str">
        <f>IF(AND(XPlan_raw[[#This Row],[BEng in Mechanical Engineering]]&lt;&gt;"(tom)",XPlan_raw[[#This Row],[BEng in Mechanical Engineering]]&lt;&gt;""),CU$11,"")</f>
        <v/>
      </c>
      <c r="DM75" t="str">
        <f>IF(AND(XPlan_raw[[#This Row],[BEng in Mechatronics]]&lt;&gt;"(tom)",XPlan_raw[[#This Row],[BEng in Mechatronics]]&lt;&gt;""),CV$11,"")</f>
        <v>BEng in Mechatronics - Sdb.</v>
      </c>
      <c r="DN75" t="str">
        <f>IF(AND(XPlan_raw[[#This Row],[BSc in Electronics]]&lt;&gt;"(tom)",XPlan_raw[[#This Row],[BSc in Electronics]]&lt;&gt;""),CW$11,"")</f>
        <v/>
      </c>
      <c r="DO75" t="str">
        <f>IF(AND(XPlan_raw[[#This Row],[BSc in I&amp;B]]&lt;&gt;"(tom)",XPlan_raw[[#This Row],[BSc in I&amp;B]]&lt;&gt;""),CX$11,"")</f>
        <v/>
      </c>
      <c r="DP75" t="str">
        <f>IF(AND(XPlan_raw[[#This Row],[BSc in Software]]&lt;&gt;"(tom)",XPlan_raw[[#This Row],[BSc in Software]]&lt;&gt;""),CY$11,"")</f>
        <v/>
      </c>
      <c r="DQ75" t="str">
        <f>IF(AND(XPlan_raw[[#This Row],[BSc in Mechanical Engineering]]&lt;&gt;"(tom)",XPlan_raw[[#This Row],[BSc in Mechanical Engineering]]&lt;&gt;""),CZ$11,"")</f>
        <v/>
      </c>
      <c r="DR75" t="str">
        <f>IF(AND(XPlan_raw[[#This Row],[BSc in Mechatronic Engineering]]&lt;&gt;"(tom)",XPlan_raw[[#This Row],[BSc in Mechatronic Engineering]]&lt;&gt;""),DA$11,"")</f>
        <v/>
      </c>
      <c r="DS75" t="str">
        <f>IF(AND(XPlan_raw[[#This Row],[MSc in Electronics]]&lt;&gt;"(tom)",XPlan_raw[[#This Row],[MSc in Electronics]]&lt;&gt;""),DB$11,"")</f>
        <v/>
      </c>
      <c r="DT75" t="str">
        <f>IF(AND(XPlan_raw[[#This Row],[MSc in I&amp;B]]&lt;&gt;"(tom)",XPlan_raw[[#This Row],[MSc in I&amp;B]]&lt;&gt;""),DC$11,"")</f>
        <v/>
      </c>
      <c r="DU75" t="str">
        <f>IF(AND(XPlan_raw[[#This Row],[MSc in Pysics and Technology]]&lt;&gt;"(tom)",XPlan_raw[[#This Row],[MSc in Pysics and Technology]]&lt;&gt;""),DD$11,"")</f>
        <v/>
      </c>
      <c r="DV75" t="str">
        <f>IF(AND(XPlan_raw[[#This Row],[MSc in Software]]&lt;&gt;"(tom)",XPlan_raw[[#This Row],[MSc in Software]]&lt;&gt;""),DE$11,"")</f>
        <v/>
      </c>
      <c r="DW75" t="str">
        <f>IF(AND(XPlan_raw[[#This Row],[MSc in Mechanical Engineering]]&lt;&gt;"(tom)",XPlan_raw[[#This Row],[MSc in Mechanical Engineering]]&lt;&gt;""),DF$11,"")</f>
        <v/>
      </c>
      <c r="DX75" t="str">
        <f>IF(AND(XPlan_raw[[#This Row],[MSc in Mechatronic Engineering]]&lt;&gt;"(tom)",XPlan_raw[[#This Row],[MSc in Mechatronic Engineering]]&lt;&gt;""),DG$11,"")</f>
        <v/>
      </c>
      <c r="DY75" t="str">
        <f>IF(AND(XPlan_raw[[#This Row],[MSc in Supply Chain Digitalisation ]]&lt;&gt;"(tom)",XPlan_raw[[#This Row],[MSc in Supply Chain Digitalisation ]]&lt;&gt;""),DH$11,"")</f>
        <v/>
      </c>
      <c r="DZ75" t="str">
        <f>IF(AND(XPlan_raw[[#This Row],[Enkeltfag/Exchange]]&lt;&gt;"(tom)",XPlan_raw[[#This Row],[Enkeltfag/Exchange]]&lt;&gt;""),DI$11,"")</f>
        <v/>
      </c>
    </row>
    <row r="76" spans="2:130" x14ac:dyDescent="0.25">
      <c r="B76" t="str">
        <f>IF(Q76="ja",XPlan_rawFinal[[#This Row],[EKA_kode]],"")</f>
        <v>T330008402</v>
      </c>
      <c r="C76" t="str">
        <f>IF(XPlan[[#This Row],[EKA]]&lt;&gt;"",XPlan_rawFinal[[#This Row],[eka_langtnavn]],"")</f>
        <v>Wind Turbine Technology</v>
      </c>
      <c r="D76" t="str">
        <f>IF(XPlan[[#This Row],[EKA]]&lt;&gt;"",IF(XPlan_rawFinal[[#This Row],[Interne-kode]]&lt;&gt;"(tom)",XPlan_rawFinal[[#This Row],[Interne-kode]],""),"")</f>
        <v>ME-WTT</v>
      </c>
      <c r="E7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01-06-2026</v>
      </c>
      <c r="G76" t="str">
        <f>IF(XPlan[[#This Row],[EKA]]&lt;&gt;"",IF(XPlan_rawFinal[[#This Row],[Campus]]&lt;&gt;"(tom)",XPlan_rawFinal[[#This Row],[Campus]],""),"")</f>
        <v>Sønderborg</v>
      </c>
      <c r="H76" t="str">
        <f>IF(XPlan[[#This Row],[EKA]]&lt;&gt;"",IF(OR(XPlan_rawFinal[[#This Row],[Prøveform]]="(tom)",XPlan_rawFinal[[#This Row],[Prøveform]]=""),"",XPlan_rawFinal[[#This Row],[Prøveform]]),"")</f>
        <v>Hand-In</v>
      </c>
      <c r="I76" t="str">
        <f>IF(XPlan[[#This Row],[EKA]]&lt;&gt;"",IF(XPlan_rawFinal[[#This Row],[Eksaminator_samlet]]&lt;&gt;"",XPlan_rawFinal[[#This Row],[Eksaminator_samlet]],""),"")</f>
        <v>Morten Hartvig Hansen</v>
      </c>
      <c r="J76" t="str">
        <f>IF(XPlan[[#This Row],[EKA]]&lt;&gt;"",IF(OR(XPlan_rawFinal[[#This Row],[Censur]]="(tom)",XPlan_rawFinal[[#This Row],[Censur]]=""),"",XPlan_rawFinal[[#This Row],[Censur]]),"")</f>
        <v>Second examiner: External</v>
      </c>
      <c r="K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76" t="s">
        <v>90</v>
      </c>
      <c r="M76" t="str">
        <f>IF(XPlan[[#This Row],[EKA]]&lt;&gt;"",IF(XPlan_rawFinal[[#This Row],[BEMÆRK]]&lt;&gt;"(tom)",XPlan_rawFinal[[#This Row],[BEMÆRK]],""),"")</f>
        <v/>
      </c>
      <c r="N7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Sdb.,,,Exchange students,All exams</v>
      </c>
      <c r="Q76" t="s">
        <v>107</v>
      </c>
      <c r="R76" t="s">
        <v>327</v>
      </c>
      <c r="S76" t="s">
        <v>328</v>
      </c>
      <c r="T76" t="s">
        <v>329</v>
      </c>
      <c r="U76" t="s">
        <v>291</v>
      </c>
      <c r="V76" t="s">
        <v>95</v>
      </c>
      <c r="W76" s="4">
        <v>46174</v>
      </c>
      <c r="Y76" t="s">
        <v>122</v>
      </c>
      <c r="Z76" t="s">
        <v>106</v>
      </c>
      <c r="AA76" t="s">
        <v>112</v>
      </c>
      <c r="AB76" s="4">
        <v>46244</v>
      </c>
      <c r="AE76" t="s">
        <v>99</v>
      </c>
      <c r="AF76" t="s">
        <v>95</v>
      </c>
      <c r="AG76" t="s">
        <v>100</v>
      </c>
      <c r="AH76" t="s">
        <v>100</v>
      </c>
      <c r="AI76" t="s">
        <v>100</v>
      </c>
      <c r="AJ76" t="s">
        <v>100</v>
      </c>
      <c r="AK76" t="s">
        <v>100</v>
      </c>
      <c r="AL76" t="s">
        <v>100</v>
      </c>
      <c r="AM76" t="s">
        <v>100</v>
      </c>
      <c r="AN76" t="s">
        <v>100</v>
      </c>
      <c r="AO76" t="s">
        <v>100</v>
      </c>
      <c r="AP76" t="s">
        <v>100</v>
      </c>
      <c r="AQ76" t="s">
        <v>100</v>
      </c>
      <c r="AR76" t="s">
        <v>100</v>
      </c>
      <c r="AS76" t="s">
        <v>30</v>
      </c>
      <c r="AT76" t="s">
        <v>100</v>
      </c>
      <c r="AU76" t="s">
        <v>100</v>
      </c>
      <c r="AV76" t="s">
        <v>33</v>
      </c>
      <c r="AY76" t="s">
        <v>256</v>
      </c>
      <c r="AZ76" t="s">
        <v>257</v>
      </c>
      <c r="BA76" t="s">
        <v>258</v>
      </c>
      <c r="BB76" t="s">
        <v>95</v>
      </c>
      <c r="BC76" t="s">
        <v>95</v>
      </c>
      <c r="BD76" s="4">
        <v>46176</v>
      </c>
      <c r="BE76" s="4"/>
      <c r="BF76" t="s">
        <v>131</v>
      </c>
      <c r="BG76" t="s">
        <v>97</v>
      </c>
      <c r="BH76" t="s">
        <v>98</v>
      </c>
      <c r="BI76" s="4">
        <v>46247</v>
      </c>
      <c r="BJ76" s="4"/>
      <c r="BL76" t="s">
        <v>99</v>
      </c>
      <c r="BM76" t="s">
        <v>95</v>
      </c>
      <c r="BN76" t="s">
        <v>100</v>
      </c>
      <c r="BO76" t="s">
        <v>100</v>
      </c>
      <c r="BP76" t="s">
        <v>100</v>
      </c>
      <c r="BQ76" t="s">
        <v>100</v>
      </c>
      <c r="BR76" t="s">
        <v>22</v>
      </c>
      <c r="BS76" t="s">
        <v>100</v>
      </c>
      <c r="BT76" t="s">
        <v>100</v>
      </c>
      <c r="BU76" t="s">
        <v>100</v>
      </c>
      <c r="BV76" t="s">
        <v>100</v>
      </c>
      <c r="BW76" t="s">
        <v>100</v>
      </c>
      <c r="BX76" t="s">
        <v>100</v>
      </c>
      <c r="BY76" t="s">
        <v>100</v>
      </c>
      <c r="BZ76" t="s">
        <v>100</v>
      </c>
      <c r="CA76" t="s">
        <v>100</v>
      </c>
      <c r="CB76" t="s">
        <v>100</v>
      </c>
      <c r="CC76" t="s">
        <v>100</v>
      </c>
      <c r="CE76" t="s">
        <v>365</v>
      </c>
      <c r="CF76" t="s">
        <v>366</v>
      </c>
      <c r="CG76" t="s">
        <v>367</v>
      </c>
      <c r="CH76" t="s">
        <v>167</v>
      </c>
      <c r="CI76" t="s">
        <v>95</v>
      </c>
      <c r="CJ76" s="4">
        <v>46188</v>
      </c>
      <c r="CK76" s="4">
        <v>46192</v>
      </c>
      <c r="CL76" t="s">
        <v>516</v>
      </c>
      <c r="CM76" t="s">
        <v>111</v>
      </c>
      <c r="CN76" t="s">
        <v>112</v>
      </c>
      <c r="CO76" s="4">
        <v>46251</v>
      </c>
      <c r="CP76" s="4"/>
      <c r="CR76" t="s">
        <v>99</v>
      </c>
      <c r="CS76" t="s">
        <v>95</v>
      </c>
      <c r="CT76" t="s">
        <v>100</v>
      </c>
      <c r="CU76" t="s">
        <v>100</v>
      </c>
      <c r="CV76" t="s">
        <v>20</v>
      </c>
      <c r="CW76" t="s">
        <v>100</v>
      </c>
      <c r="CX76" t="s">
        <v>100</v>
      </c>
      <c r="CY76" t="s">
        <v>100</v>
      </c>
      <c r="CZ76" t="s">
        <v>100</v>
      </c>
      <c r="DA76" t="s">
        <v>100</v>
      </c>
      <c r="DB76" t="s">
        <v>100</v>
      </c>
      <c r="DC76" t="s">
        <v>100</v>
      </c>
      <c r="DD76" t="s">
        <v>100</v>
      </c>
      <c r="DE76" t="s">
        <v>100</v>
      </c>
      <c r="DF76" t="s">
        <v>100</v>
      </c>
      <c r="DG76" t="s">
        <v>100</v>
      </c>
      <c r="DH76" t="s">
        <v>100</v>
      </c>
      <c r="DI76" t="s">
        <v>100</v>
      </c>
      <c r="DK76" t="str">
        <f>IF(AND(XPlan_raw[[#This Row],[BEng in Electronics]]&lt;&gt;"(tom)",XPlan_raw[[#This Row],[BEng in Electronics]]&lt;&gt;""),CT$11,"")</f>
        <v/>
      </c>
      <c r="DL76" t="str">
        <f>IF(AND(XPlan_raw[[#This Row],[BEng in Mechanical Engineering]]&lt;&gt;"(tom)",XPlan_raw[[#This Row],[BEng in Mechanical Engineering]]&lt;&gt;""),CU$11,"")</f>
        <v/>
      </c>
      <c r="DM76" t="str">
        <f>IF(AND(XPlan_raw[[#This Row],[BEng in Mechatronics]]&lt;&gt;"(tom)",XPlan_raw[[#This Row],[BEng in Mechatronics]]&lt;&gt;""),CV$11,"")</f>
        <v>BEng in Mechatronics - Sdb.</v>
      </c>
      <c r="DN76" t="str">
        <f>IF(AND(XPlan_raw[[#This Row],[BSc in Electronics]]&lt;&gt;"(tom)",XPlan_raw[[#This Row],[BSc in Electronics]]&lt;&gt;""),CW$11,"")</f>
        <v/>
      </c>
      <c r="DO76" t="str">
        <f>IF(AND(XPlan_raw[[#This Row],[BSc in I&amp;B]]&lt;&gt;"(tom)",XPlan_raw[[#This Row],[BSc in I&amp;B]]&lt;&gt;""),CX$11,"")</f>
        <v/>
      </c>
      <c r="DP76" t="str">
        <f>IF(AND(XPlan_raw[[#This Row],[BSc in Software]]&lt;&gt;"(tom)",XPlan_raw[[#This Row],[BSc in Software]]&lt;&gt;""),CY$11,"")</f>
        <v/>
      </c>
      <c r="DQ76" t="str">
        <f>IF(AND(XPlan_raw[[#This Row],[BSc in Mechanical Engineering]]&lt;&gt;"(tom)",XPlan_raw[[#This Row],[BSc in Mechanical Engineering]]&lt;&gt;""),CZ$11,"")</f>
        <v/>
      </c>
      <c r="DR76" t="str">
        <f>IF(AND(XPlan_raw[[#This Row],[BSc in Mechatronic Engineering]]&lt;&gt;"(tom)",XPlan_raw[[#This Row],[BSc in Mechatronic Engineering]]&lt;&gt;""),DA$11,"")</f>
        <v/>
      </c>
      <c r="DS76" t="str">
        <f>IF(AND(XPlan_raw[[#This Row],[MSc in Electronics]]&lt;&gt;"(tom)",XPlan_raw[[#This Row],[MSc in Electronics]]&lt;&gt;""),DB$11,"")</f>
        <v/>
      </c>
      <c r="DT76" t="str">
        <f>IF(AND(XPlan_raw[[#This Row],[MSc in I&amp;B]]&lt;&gt;"(tom)",XPlan_raw[[#This Row],[MSc in I&amp;B]]&lt;&gt;""),DC$11,"")</f>
        <v/>
      </c>
      <c r="DU76" t="str">
        <f>IF(AND(XPlan_raw[[#This Row],[MSc in Pysics and Technology]]&lt;&gt;"(tom)",XPlan_raw[[#This Row],[MSc in Pysics and Technology]]&lt;&gt;""),DD$11,"")</f>
        <v/>
      </c>
      <c r="DV76" t="str">
        <f>IF(AND(XPlan_raw[[#This Row],[MSc in Software]]&lt;&gt;"(tom)",XPlan_raw[[#This Row],[MSc in Software]]&lt;&gt;""),DE$11,"")</f>
        <v/>
      </c>
      <c r="DW76" t="str">
        <f>IF(AND(XPlan_raw[[#This Row],[MSc in Mechanical Engineering]]&lt;&gt;"(tom)",XPlan_raw[[#This Row],[MSc in Mechanical Engineering]]&lt;&gt;""),DF$11,"")</f>
        <v/>
      </c>
      <c r="DX76" t="str">
        <f>IF(AND(XPlan_raw[[#This Row],[MSc in Mechatronic Engineering]]&lt;&gt;"(tom)",XPlan_raw[[#This Row],[MSc in Mechatronic Engineering]]&lt;&gt;""),DG$11,"")</f>
        <v/>
      </c>
      <c r="DY76" t="str">
        <f>IF(AND(XPlan_raw[[#This Row],[MSc in Supply Chain Digitalisation ]]&lt;&gt;"(tom)",XPlan_raw[[#This Row],[MSc in Supply Chain Digitalisation ]]&lt;&gt;""),DH$11,"")</f>
        <v/>
      </c>
      <c r="DZ76" t="str">
        <f>IF(AND(XPlan_raw[[#This Row],[Enkeltfag/Exchange]]&lt;&gt;"(tom)",XPlan_raw[[#This Row],[Enkeltfag/Exchange]]&lt;&gt;""),DI$11,"")</f>
        <v/>
      </c>
    </row>
    <row r="77" spans="2:130" x14ac:dyDescent="0.25">
      <c r="B77" t="str">
        <f>IF(Q77="ja",XPlan_rawFinal[[#This Row],[EKA_kode]],"")</f>
        <v>T300011402</v>
      </c>
      <c r="C77" t="str">
        <f>IF(XPlan[[#This Row],[EKA]]&lt;&gt;"",XPlan_rawFinal[[#This Row],[eka_langtnavn]],"")</f>
        <v>Bachelor Project</v>
      </c>
      <c r="D77" t="str">
        <f>IF(XPlan[[#This Row],[EKA]]&lt;&gt;"",IF(XPlan_rawFinal[[#This Row],[Interne-kode]]&lt;&gt;"(tom)",XPlan_rawFinal[[#This Row],[Interne-kode]],""),"")</f>
        <v>BPRO6IB</v>
      </c>
      <c r="E7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02-06-2026 - 25-06-2026</v>
      </c>
      <c r="G77" t="str">
        <f>IF(XPlan[[#This Row],[EKA]]&lt;&gt;"",IF(XPlan_rawFinal[[#This Row],[Campus]]&lt;&gt;"(tom)",XPlan_rawFinal[[#This Row],[Campus]],""),"")</f>
        <v>Sønderborg</v>
      </c>
      <c r="H77" t="str">
        <f>IF(XPlan[[#This Row],[EKA]]&lt;&gt;"",IF(OR(XPlan_rawFinal[[#This Row],[Prøveform]]="(tom)",XPlan_rawFinal[[#This Row],[Prøveform]]=""),"",XPlan_rawFinal[[#This Row],[Prøveform]]),"")</f>
        <v>Bachelor project with oral defence</v>
      </c>
      <c r="I77" t="str">
        <f>IF(XPlan[[#This Row],[EKA]]&lt;&gt;"",IF(XPlan_rawFinal[[#This Row],[Eksaminator_samlet]]&lt;&gt;"",XPlan_rawFinal[[#This Row],[Eksaminator_samlet]],""),"")</f>
        <v/>
      </c>
      <c r="J77" t="str">
        <f>IF(XPlan[[#This Row],[EKA]]&lt;&gt;"",IF(OR(XPlan_rawFinal[[#This Row],[Censur]]="(tom)",XPlan_rawFinal[[#This Row],[Censur]]=""),"",XPlan_rawFinal[[#This Row],[Censur]]),"")</f>
        <v>Second examiner: External</v>
      </c>
      <c r="K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77" t="s">
        <v>90</v>
      </c>
      <c r="M77" t="str">
        <f>IF(XPlan[[#This Row],[EKA]]&lt;&gt;"",IF(XPlan_rawFinal[[#This Row],[BEMÆRK]]&lt;&gt;"(tom)",XPlan_rawFinal[[#This Row],[BEMÆRK]],""),"")</f>
        <v/>
      </c>
      <c r="N7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77" t="s">
        <v>107</v>
      </c>
      <c r="R77" t="s">
        <v>246</v>
      </c>
      <c r="S77" t="s">
        <v>147</v>
      </c>
      <c r="T77" t="s">
        <v>247</v>
      </c>
      <c r="U77" t="s">
        <v>149</v>
      </c>
      <c r="V77" t="s">
        <v>95</v>
      </c>
      <c r="W77" s="4">
        <v>46175</v>
      </c>
      <c r="X77" s="4">
        <v>46198</v>
      </c>
      <c r="Z77" t="s">
        <v>163</v>
      </c>
      <c r="AA77" t="s">
        <v>112</v>
      </c>
      <c r="AB77" s="4" t="s">
        <v>95</v>
      </c>
      <c r="AD77" t="s">
        <v>134</v>
      </c>
      <c r="AE77" t="s">
        <v>99</v>
      </c>
      <c r="AF77" t="s">
        <v>95</v>
      </c>
      <c r="AG77" t="s">
        <v>100</v>
      </c>
      <c r="AH77" t="s">
        <v>100</v>
      </c>
      <c r="AI77" t="s">
        <v>100</v>
      </c>
      <c r="AJ77" t="s">
        <v>100</v>
      </c>
      <c r="AK77" t="s">
        <v>22</v>
      </c>
      <c r="AL77" t="s">
        <v>100</v>
      </c>
      <c r="AM77" t="s">
        <v>100</v>
      </c>
      <c r="AN77" t="s">
        <v>100</v>
      </c>
      <c r="AO77" t="s">
        <v>100</v>
      </c>
      <c r="AP77" t="s">
        <v>100</v>
      </c>
      <c r="AQ77" t="s">
        <v>100</v>
      </c>
      <c r="AR77" t="s">
        <v>100</v>
      </c>
      <c r="AS77" t="s">
        <v>100</v>
      </c>
      <c r="AT77" t="s">
        <v>100</v>
      </c>
      <c r="AU77" t="s">
        <v>100</v>
      </c>
      <c r="AV77" t="s">
        <v>100</v>
      </c>
      <c r="AY77" t="s">
        <v>336</v>
      </c>
      <c r="AZ77" t="s">
        <v>337</v>
      </c>
      <c r="BA77" t="s">
        <v>338</v>
      </c>
      <c r="BB77" t="s">
        <v>149</v>
      </c>
      <c r="BC77" t="s">
        <v>167</v>
      </c>
      <c r="BD77" s="4">
        <v>46176</v>
      </c>
      <c r="BE77" s="4"/>
      <c r="BF77" t="s">
        <v>511</v>
      </c>
      <c r="BG77" t="s">
        <v>97</v>
      </c>
      <c r="BH77" t="s">
        <v>112</v>
      </c>
      <c r="BI77" s="4">
        <v>46252</v>
      </c>
      <c r="BJ77" s="4"/>
      <c r="BL77" t="s">
        <v>99</v>
      </c>
      <c r="BM77" t="s">
        <v>95</v>
      </c>
      <c r="BN77" t="s">
        <v>18</v>
      </c>
      <c r="BO77" t="s">
        <v>100</v>
      </c>
      <c r="BP77" t="s">
        <v>20</v>
      </c>
      <c r="BQ77" t="s">
        <v>21</v>
      </c>
      <c r="BR77" t="s">
        <v>100</v>
      </c>
      <c r="BS77" t="s">
        <v>100</v>
      </c>
      <c r="BT77" t="s">
        <v>24</v>
      </c>
      <c r="BU77" t="s">
        <v>25</v>
      </c>
      <c r="BV77" t="s">
        <v>100</v>
      </c>
      <c r="BW77" t="s">
        <v>100</v>
      </c>
      <c r="BX77" t="s">
        <v>100</v>
      </c>
      <c r="BY77" t="s">
        <v>100</v>
      </c>
      <c r="BZ77" t="s">
        <v>100</v>
      </c>
      <c r="CA77" t="s">
        <v>100</v>
      </c>
      <c r="CB77" t="s">
        <v>100</v>
      </c>
      <c r="CC77" t="s">
        <v>100</v>
      </c>
      <c r="CE77" t="s">
        <v>368</v>
      </c>
      <c r="CF77" t="s">
        <v>369</v>
      </c>
      <c r="CG77" t="s">
        <v>370</v>
      </c>
      <c r="CH77" t="s">
        <v>167</v>
      </c>
      <c r="CI77" t="s">
        <v>95</v>
      </c>
      <c r="CJ77" s="4">
        <v>46188</v>
      </c>
      <c r="CK77" s="4">
        <v>46192</v>
      </c>
      <c r="CL77" t="s">
        <v>516</v>
      </c>
      <c r="CM77" t="s">
        <v>111</v>
      </c>
      <c r="CN77" t="s">
        <v>112</v>
      </c>
      <c r="CO77" s="4">
        <v>46251</v>
      </c>
      <c r="CP77" s="4"/>
      <c r="CR77" t="s">
        <v>99</v>
      </c>
      <c r="CS77" t="s">
        <v>95</v>
      </c>
      <c r="CT77" t="s">
        <v>100</v>
      </c>
      <c r="CU77" t="s">
        <v>100</v>
      </c>
      <c r="CV77" t="s">
        <v>100</v>
      </c>
      <c r="CW77" t="s">
        <v>100</v>
      </c>
      <c r="CX77" t="s">
        <v>100</v>
      </c>
      <c r="CY77" t="s">
        <v>100</v>
      </c>
      <c r="CZ77" t="s">
        <v>100</v>
      </c>
      <c r="DA77" t="s">
        <v>25</v>
      </c>
      <c r="DB77" t="s">
        <v>100</v>
      </c>
      <c r="DC77" t="s">
        <v>100</v>
      </c>
      <c r="DD77" t="s">
        <v>100</v>
      </c>
      <c r="DE77" t="s">
        <v>100</v>
      </c>
      <c r="DF77" t="s">
        <v>100</v>
      </c>
      <c r="DG77" t="s">
        <v>100</v>
      </c>
      <c r="DH77" t="s">
        <v>100</v>
      </c>
      <c r="DI77" t="s">
        <v>100</v>
      </c>
      <c r="DK77" t="str">
        <f>IF(AND(XPlan_raw[[#This Row],[BEng in Electronics]]&lt;&gt;"(tom)",XPlan_raw[[#This Row],[BEng in Electronics]]&lt;&gt;""),CT$11,"")</f>
        <v/>
      </c>
      <c r="DL77" t="str">
        <f>IF(AND(XPlan_raw[[#This Row],[BEng in Mechanical Engineering]]&lt;&gt;"(tom)",XPlan_raw[[#This Row],[BEng in Mechanical Engineering]]&lt;&gt;""),CU$11,"")</f>
        <v/>
      </c>
      <c r="DM77" t="str">
        <f>IF(AND(XPlan_raw[[#This Row],[BEng in Mechatronics]]&lt;&gt;"(tom)",XPlan_raw[[#This Row],[BEng in Mechatronics]]&lt;&gt;""),CV$11,"")</f>
        <v/>
      </c>
      <c r="DN77" t="str">
        <f>IF(AND(XPlan_raw[[#This Row],[BSc in Electronics]]&lt;&gt;"(tom)",XPlan_raw[[#This Row],[BSc in Electronics]]&lt;&gt;""),CW$11,"")</f>
        <v/>
      </c>
      <c r="DO77" t="str">
        <f>IF(AND(XPlan_raw[[#This Row],[BSc in I&amp;B]]&lt;&gt;"(tom)",XPlan_raw[[#This Row],[BSc in I&amp;B]]&lt;&gt;""),CX$11,"")</f>
        <v/>
      </c>
      <c r="DP77" t="str">
        <f>IF(AND(XPlan_raw[[#This Row],[BSc in Software]]&lt;&gt;"(tom)",XPlan_raw[[#This Row],[BSc in Software]]&lt;&gt;""),CY$11,"")</f>
        <v/>
      </c>
      <c r="DQ77" t="str">
        <f>IF(AND(XPlan_raw[[#This Row],[BSc in Mechanical Engineering]]&lt;&gt;"(tom)",XPlan_raw[[#This Row],[BSc in Mechanical Engineering]]&lt;&gt;""),CZ$11,"")</f>
        <v/>
      </c>
      <c r="DR77" t="str">
        <f>IF(AND(XPlan_raw[[#This Row],[BSc in Mechatronic Engineering]]&lt;&gt;"(tom)",XPlan_raw[[#This Row],[BSc in Mechatronic Engineering]]&lt;&gt;""),DA$11,"")</f>
        <v>BSc in Mechatronic Engineering - Sdb.</v>
      </c>
      <c r="DS77" t="str">
        <f>IF(AND(XPlan_raw[[#This Row],[MSc in Electronics]]&lt;&gt;"(tom)",XPlan_raw[[#This Row],[MSc in Electronics]]&lt;&gt;""),DB$11,"")</f>
        <v/>
      </c>
      <c r="DT77" t="str">
        <f>IF(AND(XPlan_raw[[#This Row],[MSc in I&amp;B]]&lt;&gt;"(tom)",XPlan_raw[[#This Row],[MSc in I&amp;B]]&lt;&gt;""),DC$11,"")</f>
        <v/>
      </c>
      <c r="DU77" t="str">
        <f>IF(AND(XPlan_raw[[#This Row],[MSc in Pysics and Technology]]&lt;&gt;"(tom)",XPlan_raw[[#This Row],[MSc in Pysics and Technology]]&lt;&gt;""),DD$11,"")</f>
        <v/>
      </c>
      <c r="DV77" t="str">
        <f>IF(AND(XPlan_raw[[#This Row],[MSc in Software]]&lt;&gt;"(tom)",XPlan_raw[[#This Row],[MSc in Software]]&lt;&gt;""),DE$11,"")</f>
        <v/>
      </c>
      <c r="DW77" t="str">
        <f>IF(AND(XPlan_raw[[#This Row],[MSc in Mechanical Engineering]]&lt;&gt;"(tom)",XPlan_raw[[#This Row],[MSc in Mechanical Engineering]]&lt;&gt;""),DF$11,"")</f>
        <v/>
      </c>
      <c r="DX77" t="str">
        <f>IF(AND(XPlan_raw[[#This Row],[MSc in Mechatronic Engineering]]&lt;&gt;"(tom)",XPlan_raw[[#This Row],[MSc in Mechatronic Engineering]]&lt;&gt;""),DG$11,"")</f>
        <v/>
      </c>
      <c r="DY77" t="str">
        <f>IF(AND(XPlan_raw[[#This Row],[MSc in Supply Chain Digitalisation ]]&lt;&gt;"(tom)",XPlan_raw[[#This Row],[MSc in Supply Chain Digitalisation ]]&lt;&gt;""),DH$11,"")</f>
        <v/>
      </c>
      <c r="DZ77" t="str">
        <f>IF(AND(XPlan_raw[[#This Row],[Enkeltfag/Exchange]]&lt;&gt;"(tom)",XPlan_raw[[#This Row],[Enkeltfag/Exchange]]&lt;&gt;""),DI$11,"")</f>
        <v/>
      </c>
    </row>
    <row r="78" spans="2:130" x14ac:dyDescent="0.25">
      <c r="B78" t="str">
        <f>IF(Q78="ja",XPlan_rawFinal[[#This Row],[EKA_kode]],"")</f>
        <v>T510012402</v>
      </c>
      <c r="C78" t="str">
        <f>IF(XPlan[[#This Row],[EKA]]&lt;&gt;"",XPlan_rawFinal[[#This Row],[eka_langtnavn]],"")</f>
        <v>Bachelorprojekt</v>
      </c>
      <c r="D78" t="str">
        <f>IF(XPlan[[#This Row],[EKA]]&lt;&gt;"",IF(XPlan_rawFinal[[#This Row],[Interne-kode]]&lt;&gt;"(tom)",XPlan_rawFinal[[#This Row],[Interne-kode]],""),"")</f>
        <v>SB6-BP</v>
      </c>
      <c r="E7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02-06-2026 - 25-06-2026</v>
      </c>
      <c r="G78" t="str">
        <f>IF(XPlan[[#This Row],[EKA]]&lt;&gt;"",IF(XPlan_rawFinal[[#This Row],[Campus]]&lt;&gt;"(tom)",XPlan_rawFinal[[#This Row],[Campus]],""),"")</f>
        <v>Sønderborg</v>
      </c>
      <c r="H78" t="str">
        <f>IF(XPlan[[#This Row],[EKA]]&lt;&gt;"",IF(OR(XPlan_rawFinal[[#This Row],[Prøveform]]="(tom)",XPlan_rawFinal[[#This Row],[Prøveform]]=""),"",XPlan_rawFinal[[#This Row],[Prøveform]]),"")</f>
        <v>Bachelor project with oral defence</v>
      </c>
      <c r="I78" t="str">
        <f>IF(XPlan[[#This Row],[EKA]]&lt;&gt;"",IF(XPlan_rawFinal[[#This Row],[Eksaminator_samlet]]&lt;&gt;"",XPlan_rawFinal[[#This Row],[Eksaminator_samlet]],""),"")</f>
        <v>Adam Alami</v>
      </c>
      <c r="J78" t="str">
        <f>IF(XPlan[[#This Row],[EKA]]&lt;&gt;"",IF(OR(XPlan_rawFinal[[#This Row],[Censur]]="(tom)",XPlan_rawFinal[[#This Row],[Censur]]=""),"",XPlan_rawFinal[[#This Row],[Censur]]),"")</f>
        <v>Second examiner: External</v>
      </c>
      <c r="K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78" t="s">
        <v>90</v>
      </c>
      <c r="M78" t="str">
        <f>IF(XPlan[[#This Row],[EKA]]&lt;&gt;"",IF(XPlan_rawFinal[[#This Row],[BEMÆRK]]&lt;&gt;"(tom)",XPlan_rawFinal[[#This Row],[BEMÆRK]],""),"")</f>
        <v/>
      </c>
      <c r="N7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78" t="s">
        <v>107</v>
      </c>
      <c r="R78" t="s">
        <v>451</v>
      </c>
      <c r="S78" t="s">
        <v>452</v>
      </c>
      <c r="T78" t="s">
        <v>453</v>
      </c>
      <c r="U78" t="s">
        <v>149</v>
      </c>
      <c r="V78" t="s">
        <v>95</v>
      </c>
      <c r="W78" s="4">
        <v>46175</v>
      </c>
      <c r="X78" s="4">
        <v>46198</v>
      </c>
      <c r="Y78" t="s">
        <v>162</v>
      </c>
      <c r="Z78" t="s">
        <v>163</v>
      </c>
      <c r="AA78" t="s">
        <v>112</v>
      </c>
      <c r="AB78" s="4" t="s">
        <v>95</v>
      </c>
      <c r="AD78" t="s">
        <v>134</v>
      </c>
      <c r="AE78" t="s">
        <v>99</v>
      </c>
      <c r="AF78" t="s">
        <v>95</v>
      </c>
      <c r="AG78" t="s">
        <v>100</v>
      </c>
      <c r="AH78" t="s">
        <v>100</v>
      </c>
      <c r="AI78" t="s">
        <v>100</v>
      </c>
      <c r="AJ78" t="s">
        <v>100</v>
      </c>
      <c r="AK78" t="s">
        <v>100</v>
      </c>
      <c r="AL78" t="s">
        <v>23</v>
      </c>
      <c r="AM78" t="s">
        <v>100</v>
      </c>
      <c r="AN78" t="s">
        <v>100</v>
      </c>
      <c r="AO78" t="s">
        <v>100</v>
      </c>
      <c r="AP78" t="s">
        <v>100</v>
      </c>
      <c r="AQ78" t="s">
        <v>100</v>
      </c>
      <c r="AR78" t="s">
        <v>100</v>
      </c>
      <c r="AS78" t="s">
        <v>100</v>
      </c>
      <c r="AT78" t="s">
        <v>100</v>
      </c>
      <c r="AU78" t="s">
        <v>100</v>
      </c>
      <c r="AV78" t="s">
        <v>100</v>
      </c>
      <c r="AY78" t="s">
        <v>217</v>
      </c>
      <c r="AZ78" t="s">
        <v>218</v>
      </c>
      <c r="BA78" t="s">
        <v>219</v>
      </c>
      <c r="BB78" t="s">
        <v>95</v>
      </c>
      <c r="BC78" t="s">
        <v>95</v>
      </c>
      <c r="BD78" s="4">
        <v>46176</v>
      </c>
      <c r="BE78" s="4">
        <v>46177</v>
      </c>
      <c r="BF78" t="s">
        <v>116</v>
      </c>
      <c r="BG78" t="s">
        <v>111</v>
      </c>
      <c r="BH78" t="s">
        <v>98</v>
      </c>
      <c r="BI78" s="4">
        <v>46262</v>
      </c>
      <c r="BJ78" s="4"/>
      <c r="BL78" t="s">
        <v>99</v>
      </c>
      <c r="BM78" t="s">
        <v>95</v>
      </c>
      <c r="BN78" t="s">
        <v>100</v>
      </c>
      <c r="BO78" t="s">
        <v>100</v>
      </c>
      <c r="BP78" t="s">
        <v>100</v>
      </c>
      <c r="BQ78" t="s">
        <v>100</v>
      </c>
      <c r="BR78" t="s">
        <v>100</v>
      </c>
      <c r="BS78" t="s">
        <v>100</v>
      </c>
      <c r="BT78" t="s">
        <v>100</v>
      </c>
      <c r="BU78" t="s">
        <v>100</v>
      </c>
      <c r="BV78" t="s">
        <v>100</v>
      </c>
      <c r="BW78" t="s">
        <v>27</v>
      </c>
      <c r="BX78" t="s">
        <v>100</v>
      </c>
      <c r="BY78" t="s">
        <v>100</v>
      </c>
      <c r="BZ78" t="s">
        <v>100</v>
      </c>
      <c r="CA78" t="s">
        <v>100</v>
      </c>
      <c r="CB78" t="s">
        <v>32</v>
      </c>
      <c r="CC78" t="s">
        <v>100</v>
      </c>
      <c r="CE78" t="s">
        <v>92</v>
      </c>
      <c r="CF78" t="s">
        <v>371</v>
      </c>
      <c r="CG78" t="s">
        <v>93</v>
      </c>
      <c r="CH78" t="s">
        <v>94</v>
      </c>
      <c r="CI78" t="s">
        <v>95</v>
      </c>
      <c r="CJ78" s="4">
        <v>46146</v>
      </c>
      <c r="CK78" s="4"/>
      <c r="CL78" t="s">
        <v>96</v>
      </c>
      <c r="CM78" t="s">
        <v>97</v>
      </c>
      <c r="CO78" s="4" t="s">
        <v>95</v>
      </c>
      <c r="CP78" s="4"/>
      <c r="CR78" t="s">
        <v>99</v>
      </c>
      <c r="CS78" t="s">
        <v>95</v>
      </c>
      <c r="CT78" t="s">
        <v>100</v>
      </c>
      <c r="CU78" t="s">
        <v>100</v>
      </c>
      <c r="CV78" t="s">
        <v>100</v>
      </c>
      <c r="CW78" t="s">
        <v>21</v>
      </c>
      <c r="CX78" t="s">
        <v>22</v>
      </c>
      <c r="CY78" t="s">
        <v>23</v>
      </c>
      <c r="CZ78" t="s">
        <v>24</v>
      </c>
      <c r="DA78" t="s">
        <v>25</v>
      </c>
      <c r="DB78" t="s">
        <v>100</v>
      </c>
      <c r="DC78" t="s">
        <v>100</v>
      </c>
      <c r="DD78" t="s">
        <v>100</v>
      </c>
      <c r="DE78" t="s">
        <v>100</v>
      </c>
      <c r="DF78" t="s">
        <v>100</v>
      </c>
      <c r="DG78" t="s">
        <v>100</v>
      </c>
      <c r="DH78" t="s">
        <v>100</v>
      </c>
      <c r="DI78" t="s">
        <v>100</v>
      </c>
      <c r="DK78" t="str">
        <f>IF(AND(XPlan_raw[[#This Row],[BEng in Electronics]]&lt;&gt;"(tom)",XPlan_raw[[#This Row],[BEng in Electronics]]&lt;&gt;""),CT$11,"")</f>
        <v/>
      </c>
      <c r="DL78" t="str">
        <f>IF(AND(XPlan_raw[[#This Row],[BEng in Mechanical Engineering]]&lt;&gt;"(tom)",XPlan_raw[[#This Row],[BEng in Mechanical Engineering]]&lt;&gt;""),CU$11,"")</f>
        <v/>
      </c>
      <c r="DM78" t="str">
        <f>IF(AND(XPlan_raw[[#This Row],[BEng in Mechatronics]]&lt;&gt;"(tom)",XPlan_raw[[#This Row],[BEng in Mechatronics]]&lt;&gt;""),CV$11,"")</f>
        <v/>
      </c>
      <c r="DN78" t="str">
        <f>IF(AND(XPlan_raw[[#This Row],[BSc in Electronics]]&lt;&gt;"(tom)",XPlan_raw[[#This Row],[BSc in Electronics]]&lt;&gt;""),CW$11,"")</f>
        <v>BSc in Electronics Engineering - Sdb.</v>
      </c>
      <c r="DO78" t="str">
        <f>IF(AND(XPlan_raw[[#This Row],[BSc in I&amp;B]]&lt;&gt;"(tom)",XPlan_raw[[#This Row],[BSc in I&amp;B]]&lt;&gt;""),CX$11,"")</f>
        <v>BSc in Enginreering, Innovation and Business - Sdb.</v>
      </c>
      <c r="DP78" t="str">
        <f>IF(AND(XPlan_raw[[#This Row],[BSc in Software]]&lt;&gt;"(tom)",XPlan_raw[[#This Row],[BSc in Software]]&lt;&gt;""),CY$11,"")</f>
        <v>BSc in Software Engineering -. Sdb.</v>
      </c>
      <c r="DQ78" t="str">
        <f>IF(AND(XPlan_raw[[#This Row],[BSc in Mechanical Engineering]]&lt;&gt;"(tom)",XPlan_raw[[#This Row],[BSc in Mechanical Engineering]]&lt;&gt;""),CZ$11,"")</f>
        <v>BSc in Mechanical Engineering - Sdb.</v>
      </c>
      <c r="DR78" t="str">
        <f>IF(AND(XPlan_raw[[#This Row],[BSc in Mechatronic Engineering]]&lt;&gt;"(tom)",XPlan_raw[[#This Row],[BSc in Mechatronic Engineering]]&lt;&gt;""),DA$11,"")</f>
        <v>BSc in Mechatronic Engineering - Sdb.</v>
      </c>
      <c r="DS78" t="str">
        <f>IF(AND(XPlan_raw[[#This Row],[MSc in Electronics]]&lt;&gt;"(tom)",XPlan_raw[[#This Row],[MSc in Electronics]]&lt;&gt;""),DB$11,"")</f>
        <v/>
      </c>
      <c r="DT78" t="str">
        <f>IF(AND(XPlan_raw[[#This Row],[MSc in I&amp;B]]&lt;&gt;"(tom)",XPlan_raw[[#This Row],[MSc in I&amp;B]]&lt;&gt;""),DC$11,"")</f>
        <v/>
      </c>
      <c r="DU78" t="str">
        <f>IF(AND(XPlan_raw[[#This Row],[MSc in Pysics and Technology]]&lt;&gt;"(tom)",XPlan_raw[[#This Row],[MSc in Pysics and Technology]]&lt;&gt;""),DD$11,"")</f>
        <v/>
      </c>
      <c r="DV78" t="str">
        <f>IF(AND(XPlan_raw[[#This Row],[MSc in Software]]&lt;&gt;"(tom)",XPlan_raw[[#This Row],[MSc in Software]]&lt;&gt;""),DE$11,"")</f>
        <v/>
      </c>
      <c r="DW78" t="str">
        <f>IF(AND(XPlan_raw[[#This Row],[MSc in Mechanical Engineering]]&lt;&gt;"(tom)",XPlan_raw[[#This Row],[MSc in Mechanical Engineering]]&lt;&gt;""),DF$11,"")</f>
        <v/>
      </c>
      <c r="DX78" t="str">
        <f>IF(AND(XPlan_raw[[#This Row],[MSc in Mechatronic Engineering]]&lt;&gt;"(tom)",XPlan_raw[[#This Row],[MSc in Mechatronic Engineering]]&lt;&gt;""),DG$11,"")</f>
        <v/>
      </c>
      <c r="DY78" t="str">
        <f>IF(AND(XPlan_raw[[#This Row],[MSc in Supply Chain Digitalisation ]]&lt;&gt;"(tom)",XPlan_raw[[#This Row],[MSc in Supply Chain Digitalisation ]]&lt;&gt;""),DH$11,"")</f>
        <v/>
      </c>
      <c r="DZ78" t="str">
        <f>IF(AND(XPlan_raw[[#This Row],[Enkeltfag/Exchange]]&lt;&gt;"(tom)",XPlan_raw[[#This Row],[Enkeltfag/Exchange]]&lt;&gt;""),DI$11,"")</f>
        <v/>
      </c>
    </row>
    <row r="79" spans="2:130" x14ac:dyDescent="0.25">
      <c r="B79" t="str">
        <f>IF(Q79="ja",XPlan_rawFinal[[#This Row],[EKA_kode]],"")</f>
        <v>T340033402</v>
      </c>
      <c r="C79" t="str">
        <f>IF(XPlan[[#This Row],[EKA]]&lt;&gt;"",XPlan_rawFinal[[#This Row],[eka_langtnavn]],"")</f>
        <v>Control Engineering 1</v>
      </c>
      <c r="D79" t="str">
        <f>IF(XPlan[[#This Row],[EKA]]&lt;&gt;"",IF(XPlan_rawFinal[[#This Row],[Interne-kode]]&lt;&gt;"(tom)",XPlan_rawFinal[[#This Row],[Interne-kode]],""),"")</f>
        <v>MC-COE1</v>
      </c>
      <c r="E7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</v>
      </c>
      <c r="G79" t="str">
        <f>IF(XPlan[[#This Row],[EKA]]&lt;&gt;"",IF(XPlan_rawFinal[[#This Row],[Campus]]&lt;&gt;"(tom)",XPlan_rawFinal[[#This Row],[Campus]],""),"")</f>
        <v>Sønderborg</v>
      </c>
      <c r="H79" t="str">
        <f>IF(XPlan[[#This Row],[EKA]]&lt;&gt;"",IF(OR(XPlan_rawFinal[[#This Row],[Prøveform]]="(tom)",XPlan_rawFinal[[#This Row],[Prøveform]]=""),"",XPlan_rawFinal[[#This Row],[Prøveform]]),"")</f>
        <v>Written examination</v>
      </c>
      <c r="I79" t="str">
        <f>IF(XPlan[[#This Row],[EKA]]&lt;&gt;"",IF(XPlan_rawFinal[[#This Row],[Eksaminator_samlet]]&lt;&gt;"",XPlan_rawFinal[[#This Row],[Eksaminator_samlet]],""),"")</f>
        <v>Hossein Ramezani, Ramkrishan Maheshwari</v>
      </c>
      <c r="J79" t="str">
        <f>IF(XPlan[[#This Row],[EKA]]&lt;&gt;"",IF(OR(XPlan_rawFinal[[#This Row],[Censur]]="(tom)",XPlan_rawFinal[[#This Row],[Censur]]=""),"",XPlan_rawFinal[[#This Row],[Censur]]),"")</f>
        <v>Second examiner: External</v>
      </c>
      <c r="K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79" t="s">
        <v>90</v>
      </c>
      <c r="M79" t="str">
        <f>IF(XPlan[[#This Row],[EKA]]&lt;&gt;"",IF(XPlan_rawFinal[[#This Row],[BEMÆRK]]&lt;&gt;"(tom)",XPlan_rawFinal[[#This Row],[BEMÆRK]],""),"")</f>
        <v/>
      </c>
      <c r="N7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Sdb.,BSc in Electronics Engineering - Sdb.,,,BSc in Mechanical Engineering - Sdb.,BSc in Mechatronic Engineering - Sdb.,,,,,,,,Exchange students,All exams</v>
      </c>
      <c r="Q79" t="s">
        <v>107</v>
      </c>
      <c r="R79" t="s">
        <v>330</v>
      </c>
      <c r="S79" t="s">
        <v>331</v>
      </c>
      <c r="T79" t="s">
        <v>332</v>
      </c>
      <c r="U79" t="s">
        <v>167</v>
      </c>
      <c r="V79" t="s">
        <v>95</v>
      </c>
      <c r="W79" s="4">
        <v>46175</v>
      </c>
      <c r="Y79" t="s">
        <v>509</v>
      </c>
      <c r="Z79" t="s">
        <v>97</v>
      </c>
      <c r="AA79" t="s">
        <v>112</v>
      </c>
      <c r="AB79" s="4">
        <v>46246</v>
      </c>
      <c r="AE79" t="s">
        <v>99</v>
      </c>
      <c r="AF79" t="s">
        <v>95</v>
      </c>
      <c r="AG79" t="s">
        <v>18</v>
      </c>
      <c r="AH79" t="s">
        <v>19</v>
      </c>
      <c r="AI79" t="s">
        <v>20</v>
      </c>
      <c r="AJ79" t="s">
        <v>21</v>
      </c>
      <c r="AK79" t="s">
        <v>100</v>
      </c>
      <c r="AL79" t="s">
        <v>100</v>
      </c>
      <c r="AM79" t="s">
        <v>24</v>
      </c>
      <c r="AN79" t="s">
        <v>25</v>
      </c>
      <c r="AO79" t="s">
        <v>100</v>
      </c>
      <c r="AP79" t="s">
        <v>100</v>
      </c>
      <c r="AQ79" t="s">
        <v>100</v>
      </c>
      <c r="AR79" t="s">
        <v>100</v>
      </c>
      <c r="AS79" t="s">
        <v>100</v>
      </c>
      <c r="AT79" t="s">
        <v>100</v>
      </c>
      <c r="AU79" t="s">
        <v>100</v>
      </c>
      <c r="AV79" t="s">
        <v>33</v>
      </c>
      <c r="AY79" t="s">
        <v>348</v>
      </c>
      <c r="AZ79" t="s">
        <v>349</v>
      </c>
      <c r="BA79" t="s">
        <v>350</v>
      </c>
      <c r="BB79" t="s">
        <v>291</v>
      </c>
      <c r="BC79" t="s">
        <v>95</v>
      </c>
      <c r="BD79" s="4">
        <v>46176</v>
      </c>
      <c r="BE79" s="4"/>
      <c r="BF79" t="s">
        <v>96</v>
      </c>
      <c r="BG79" t="s">
        <v>111</v>
      </c>
      <c r="BH79" t="s">
        <v>98</v>
      </c>
      <c r="BI79" s="4">
        <v>46258</v>
      </c>
      <c r="BJ79" s="4">
        <v>46259</v>
      </c>
      <c r="BL79" t="s">
        <v>99</v>
      </c>
      <c r="BM79" t="s">
        <v>95</v>
      </c>
      <c r="BN79" t="s">
        <v>100</v>
      </c>
      <c r="BO79" t="s">
        <v>19</v>
      </c>
      <c r="BP79" t="s">
        <v>20</v>
      </c>
      <c r="BQ79" t="s">
        <v>100</v>
      </c>
      <c r="BR79" t="s">
        <v>22</v>
      </c>
      <c r="BS79" t="s">
        <v>100</v>
      </c>
      <c r="BT79" t="s">
        <v>24</v>
      </c>
      <c r="BU79" t="s">
        <v>25</v>
      </c>
      <c r="BV79" t="s">
        <v>100</v>
      </c>
      <c r="BW79" t="s">
        <v>100</v>
      </c>
      <c r="BX79" t="s">
        <v>100</v>
      </c>
      <c r="BY79" t="s">
        <v>100</v>
      </c>
      <c r="BZ79" t="s">
        <v>100</v>
      </c>
      <c r="CA79" t="s">
        <v>100</v>
      </c>
      <c r="CB79" t="s">
        <v>100</v>
      </c>
      <c r="CC79" t="s">
        <v>100</v>
      </c>
      <c r="CE79" t="s">
        <v>372</v>
      </c>
      <c r="CF79" t="s">
        <v>373</v>
      </c>
      <c r="CG79" t="s">
        <v>374</v>
      </c>
      <c r="CH79" t="s">
        <v>291</v>
      </c>
      <c r="CI79" t="s">
        <v>95</v>
      </c>
      <c r="CJ79" s="4">
        <v>46150</v>
      </c>
      <c r="CK79" s="4"/>
      <c r="CL79" t="s">
        <v>183</v>
      </c>
      <c r="CM79" t="s">
        <v>97</v>
      </c>
      <c r="CN79" t="s">
        <v>98</v>
      </c>
      <c r="CO79" s="4">
        <v>46251</v>
      </c>
      <c r="CP79" s="4"/>
      <c r="CR79" t="s">
        <v>99</v>
      </c>
      <c r="CS79" t="s">
        <v>95</v>
      </c>
      <c r="CT79" t="s">
        <v>100</v>
      </c>
      <c r="CU79" t="s">
        <v>100</v>
      </c>
      <c r="CV79" t="s">
        <v>100</v>
      </c>
      <c r="CW79" t="s">
        <v>21</v>
      </c>
      <c r="CX79" t="s">
        <v>22</v>
      </c>
      <c r="CY79" t="s">
        <v>100</v>
      </c>
      <c r="CZ79" t="s">
        <v>24</v>
      </c>
      <c r="DA79" t="s">
        <v>25</v>
      </c>
      <c r="DB79" t="s">
        <v>100</v>
      </c>
      <c r="DC79" t="s">
        <v>100</v>
      </c>
      <c r="DD79" t="s">
        <v>100</v>
      </c>
      <c r="DE79" t="s">
        <v>100</v>
      </c>
      <c r="DF79" t="s">
        <v>100</v>
      </c>
      <c r="DG79" t="s">
        <v>100</v>
      </c>
      <c r="DH79" t="s">
        <v>100</v>
      </c>
      <c r="DI79" t="s">
        <v>100</v>
      </c>
      <c r="DK79" t="str">
        <f>IF(AND(XPlan_raw[[#This Row],[BEng in Electronics]]&lt;&gt;"(tom)",XPlan_raw[[#This Row],[BEng in Electronics]]&lt;&gt;""),CT$11,"")</f>
        <v/>
      </c>
      <c r="DL79" t="str">
        <f>IF(AND(XPlan_raw[[#This Row],[BEng in Mechanical Engineering]]&lt;&gt;"(tom)",XPlan_raw[[#This Row],[BEng in Mechanical Engineering]]&lt;&gt;""),CU$11,"")</f>
        <v/>
      </c>
      <c r="DM79" t="str">
        <f>IF(AND(XPlan_raw[[#This Row],[BEng in Mechatronics]]&lt;&gt;"(tom)",XPlan_raw[[#This Row],[BEng in Mechatronics]]&lt;&gt;""),CV$11,"")</f>
        <v/>
      </c>
      <c r="DN79" t="str">
        <f>IF(AND(XPlan_raw[[#This Row],[BSc in Electronics]]&lt;&gt;"(tom)",XPlan_raw[[#This Row],[BSc in Electronics]]&lt;&gt;""),CW$11,"")</f>
        <v>BSc in Electronics Engineering - Sdb.</v>
      </c>
      <c r="DO79" t="str">
        <f>IF(AND(XPlan_raw[[#This Row],[BSc in I&amp;B]]&lt;&gt;"(tom)",XPlan_raw[[#This Row],[BSc in I&amp;B]]&lt;&gt;""),CX$11,"")</f>
        <v>BSc in Enginreering, Innovation and Business - Sdb.</v>
      </c>
      <c r="DP79" t="str">
        <f>IF(AND(XPlan_raw[[#This Row],[BSc in Software]]&lt;&gt;"(tom)",XPlan_raw[[#This Row],[BSc in Software]]&lt;&gt;""),CY$11,"")</f>
        <v/>
      </c>
      <c r="DQ79" t="str">
        <f>IF(AND(XPlan_raw[[#This Row],[BSc in Mechanical Engineering]]&lt;&gt;"(tom)",XPlan_raw[[#This Row],[BSc in Mechanical Engineering]]&lt;&gt;""),CZ$11,"")</f>
        <v>BSc in Mechanical Engineering - Sdb.</v>
      </c>
      <c r="DR79" t="str">
        <f>IF(AND(XPlan_raw[[#This Row],[BSc in Mechatronic Engineering]]&lt;&gt;"(tom)",XPlan_raw[[#This Row],[BSc in Mechatronic Engineering]]&lt;&gt;""),DA$11,"")</f>
        <v>BSc in Mechatronic Engineering - Sdb.</v>
      </c>
      <c r="DS79" t="str">
        <f>IF(AND(XPlan_raw[[#This Row],[MSc in Electronics]]&lt;&gt;"(tom)",XPlan_raw[[#This Row],[MSc in Electronics]]&lt;&gt;""),DB$11,"")</f>
        <v/>
      </c>
      <c r="DT79" t="str">
        <f>IF(AND(XPlan_raw[[#This Row],[MSc in I&amp;B]]&lt;&gt;"(tom)",XPlan_raw[[#This Row],[MSc in I&amp;B]]&lt;&gt;""),DC$11,"")</f>
        <v/>
      </c>
      <c r="DU79" t="str">
        <f>IF(AND(XPlan_raw[[#This Row],[MSc in Pysics and Technology]]&lt;&gt;"(tom)",XPlan_raw[[#This Row],[MSc in Pysics and Technology]]&lt;&gt;""),DD$11,"")</f>
        <v/>
      </c>
      <c r="DV79" t="str">
        <f>IF(AND(XPlan_raw[[#This Row],[MSc in Software]]&lt;&gt;"(tom)",XPlan_raw[[#This Row],[MSc in Software]]&lt;&gt;""),DE$11,"")</f>
        <v/>
      </c>
      <c r="DW79" t="str">
        <f>IF(AND(XPlan_raw[[#This Row],[MSc in Mechanical Engineering]]&lt;&gt;"(tom)",XPlan_raw[[#This Row],[MSc in Mechanical Engineering]]&lt;&gt;""),DF$11,"")</f>
        <v/>
      </c>
      <c r="DX79" t="str">
        <f>IF(AND(XPlan_raw[[#This Row],[MSc in Mechatronic Engineering]]&lt;&gt;"(tom)",XPlan_raw[[#This Row],[MSc in Mechatronic Engineering]]&lt;&gt;""),DG$11,"")</f>
        <v/>
      </c>
      <c r="DY79" t="str">
        <f>IF(AND(XPlan_raw[[#This Row],[MSc in Supply Chain Digitalisation ]]&lt;&gt;"(tom)",XPlan_raw[[#This Row],[MSc in Supply Chain Digitalisation ]]&lt;&gt;""),DH$11,"")</f>
        <v/>
      </c>
      <c r="DZ79" t="str">
        <f>IF(AND(XPlan_raw[[#This Row],[Enkeltfag/Exchange]]&lt;&gt;"(tom)",XPlan_raw[[#This Row],[Enkeltfag/Exchange]]&lt;&gt;""),DI$11,"")</f>
        <v/>
      </c>
    </row>
    <row r="80" spans="2:130" x14ac:dyDescent="0.25">
      <c r="B80" t="str">
        <f>IF(Q80="ja",XPlan_rawFinal[[#This Row],[EKA_kode]],"")</f>
        <v>T380036402</v>
      </c>
      <c r="C80" t="str">
        <f>IF(XPlan[[#This Row],[EKA]]&lt;&gt;"",XPlan_rawFinal[[#This Row],[eka_langtnavn]],"")</f>
        <v xml:space="preserve">Control of Power Converters   </v>
      </c>
      <c r="D80" t="str">
        <f>IF(XPlan[[#This Row],[EKA]]&lt;&gt;"",IF(XPlan_rawFinal[[#This Row],[Interne-kode]]&lt;&gt;"(tom)",XPlan_rawFinal[[#This Row],[Interne-kode]],""),"")</f>
        <v>EE-CPC</v>
      </c>
      <c r="E8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02-06-2026</v>
      </c>
      <c r="G80" t="str">
        <f>IF(XPlan[[#This Row],[EKA]]&lt;&gt;"",IF(XPlan_rawFinal[[#This Row],[Campus]]&lt;&gt;"(tom)",XPlan_rawFinal[[#This Row],[Campus]],""),"")</f>
        <v>Sønderborg</v>
      </c>
      <c r="H80" t="str">
        <f>IF(XPlan[[#This Row],[EKA]]&lt;&gt;"",IF(OR(XPlan_rawFinal[[#This Row],[Prøveform]]="(tom)",XPlan_rawFinal[[#This Row],[Prøveform]]=""),"",XPlan_rawFinal[[#This Row],[Prøveform]]),"")</f>
        <v>Written examination</v>
      </c>
      <c r="I80" t="str">
        <f>IF(XPlan[[#This Row],[EKA]]&lt;&gt;"",IF(XPlan_rawFinal[[#This Row],[Eksaminator_samlet]]&lt;&gt;"",XPlan_rawFinal[[#This Row],[Eksaminator_samlet]],""),"")</f>
        <v>Ramkrishan Maheshwari</v>
      </c>
      <c r="J80" t="str">
        <f>IF(XPlan[[#This Row],[EKA]]&lt;&gt;"",IF(OR(XPlan_rawFinal[[#This Row],[Censur]]="(tom)",XPlan_rawFinal[[#This Row],[Censur]]=""),"",XPlan_rawFinal[[#This Row],[Censur]]),"")</f>
        <v>Second examiner: Internal</v>
      </c>
      <c r="K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80" t="s">
        <v>90</v>
      </c>
      <c r="M80" t="str">
        <f>IF(XPlan[[#This Row],[EKA]]&lt;&gt;"",IF(XPlan_rawFinal[[#This Row],[BEMÆRK]]&lt;&gt;"(tom)",XPlan_rawFinal[[#This Row],[BEMÆRK]],""),"")</f>
        <v/>
      </c>
      <c r="N8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Sdb.,,,,,,,Exchange students,All exams</v>
      </c>
      <c r="Q80" t="s">
        <v>107</v>
      </c>
      <c r="R80" t="s">
        <v>223</v>
      </c>
      <c r="S80" t="s">
        <v>224</v>
      </c>
      <c r="T80" t="s">
        <v>225</v>
      </c>
      <c r="U80" t="s">
        <v>291</v>
      </c>
      <c r="V80" t="s">
        <v>95</v>
      </c>
      <c r="W80" s="4">
        <v>46175</v>
      </c>
      <c r="Y80" t="s">
        <v>184</v>
      </c>
      <c r="Z80" t="s">
        <v>97</v>
      </c>
      <c r="AA80" t="s">
        <v>98</v>
      </c>
      <c r="AB80" s="4">
        <v>46252</v>
      </c>
      <c r="AE80" t="s">
        <v>99</v>
      </c>
      <c r="AF80" t="s">
        <v>95</v>
      </c>
      <c r="AG80" t="s">
        <v>100</v>
      </c>
      <c r="AH80" t="s">
        <v>100</v>
      </c>
      <c r="AI80" t="s">
        <v>100</v>
      </c>
      <c r="AJ80" t="s">
        <v>100</v>
      </c>
      <c r="AK80" t="s">
        <v>100</v>
      </c>
      <c r="AL80" t="s">
        <v>100</v>
      </c>
      <c r="AM80" t="s">
        <v>100</v>
      </c>
      <c r="AN80" t="s">
        <v>100</v>
      </c>
      <c r="AO80" t="s">
        <v>26</v>
      </c>
      <c r="AP80" t="s">
        <v>100</v>
      </c>
      <c r="AQ80" t="s">
        <v>100</v>
      </c>
      <c r="AR80" t="s">
        <v>100</v>
      </c>
      <c r="AS80" t="s">
        <v>100</v>
      </c>
      <c r="AT80" t="s">
        <v>100</v>
      </c>
      <c r="AU80" t="s">
        <v>100</v>
      </c>
      <c r="AV80" t="s">
        <v>33</v>
      </c>
      <c r="AY80" t="s">
        <v>359</v>
      </c>
      <c r="AZ80" t="s">
        <v>360</v>
      </c>
      <c r="BA80" t="s">
        <v>361</v>
      </c>
      <c r="BB80" t="s">
        <v>291</v>
      </c>
      <c r="BC80" t="s">
        <v>167</v>
      </c>
      <c r="BD80" s="4">
        <v>46176</v>
      </c>
      <c r="BE80" s="4"/>
      <c r="BF80" t="s">
        <v>182</v>
      </c>
      <c r="BG80" t="s">
        <v>97</v>
      </c>
      <c r="BH80" t="s">
        <v>98</v>
      </c>
      <c r="BI80" s="4">
        <v>46245</v>
      </c>
      <c r="BJ80" s="4"/>
      <c r="BL80" t="s">
        <v>99</v>
      </c>
      <c r="BM80" t="s">
        <v>95</v>
      </c>
      <c r="BN80" t="s">
        <v>18</v>
      </c>
      <c r="BO80" t="s">
        <v>100</v>
      </c>
      <c r="BP80" t="s">
        <v>20</v>
      </c>
      <c r="BQ80" t="s">
        <v>21</v>
      </c>
      <c r="BR80" t="s">
        <v>22</v>
      </c>
      <c r="BS80" t="s">
        <v>100</v>
      </c>
      <c r="BT80" t="s">
        <v>100</v>
      </c>
      <c r="BU80" t="s">
        <v>25</v>
      </c>
      <c r="BV80" t="s">
        <v>100</v>
      </c>
      <c r="BW80" t="s">
        <v>100</v>
      </c>
      <c r="BX80" t="s">
        <v>100</v>
      </c>
      <c r="BY80" t="s">
        <v>100</v>
      </c>
      <c r="BZ80" t="s">
        <v>100</v>
      </c>
      <c r="CA80" t="s">
        <v>100</v>
      </c>
      <c r="CB80" t="s">
        <v>100</v>
      </c>
      <c r="CC80" t="s">
        <v>100</v>
      </c>
      <c r="CE80" t="s">
        <v>105</v>
      </c>
      <c r="CF80" t="s">
        <v>375</v>
      </c>
      <c r="CG80" t="s">
        <v>376</v>
      </c>
      <c r="CH80" t="s">
        <v>94</v>
      </c>
      <c r="CI80" t="s">
        <v>95</v>
      </c>
      <c r="CJ80" s="4">
        <v>46146</v>
      </c>
      <c r="CK80" s="4"/>
      <c r="CL80" t="s">
        <v>96</v>
      </c>
      <c r="CM80" t="s">
        <v>97</v>
      </c>
      <c r="CO80" s="4" t="s">
        <v>95</v>
      </c>
      <c r="CP80" s="4"/>
      <c r="CR80" t="s">
        <v>99</v>
      </c>
      <c r="CS80" t="s">
        <v>95</v>
      </c>
      <c r="CT80" t="s">
        <v>18</v>
      </c>
      <c r="CU80" t="s">
        <v>19</v>
      </c>
      <c r="CV80" t="s">
        <v>20</v>
      </c>
      <c r="CW80" t="s">
        <v>100</v>
      </c>
      <c r="CX80" t="s">
        <v>100</v>
      </c>
      <c r="CY80" t="s">
        <v>100</v>
      </c>
      <c r="CZ80" t="s">
        <v>100</v>
      </c>
      <c r="DA80" t="s">
        <v>100</v>
      </c>
      <c r="DB80" t="s">
        <v>100</v>
      </c>
      <c r="DC80" t="s">
        <v>100</v>
      </c>
      <c r="DD80" t="s">
        <v>100</v>
      </c>
      <c r="DE80" t="s">
        <v>100</v>
      </c>
      <c r="DF80" t="s">
        <v>100</v>
      </c>
      <c r="DG80" t="s">
        <v>100</v>
      </c>
      <c r="DH80" t="s">
        <v>100</v>
      </c>
      <c r="DI80" t="s">
        <v>100</v>
      </c>
      <c r="DK80" t="str">
        <f>IF(AND(XPlan_raw[[#This Row],[BEng in Electronics]]&lt;&gt;"(tom)",XPlan_raw[[#This Row],[BEng in Electronics]]&lt;&gt;""),CT$11,"")</f>
        <v>BEng in Electronics - Sdb.</v>
      </c>
      <c r="DL80" t="str">
        <f>IF(AND(XPlan_raw[[#This Row],[BEng in Mechanical Engineering]]&lt;&gt;"(tom)",XPlan_raw[[#This Row],[BEng in Mechanical Engineering]]&lt;&gt;""),CU$11,"")</f>
        <v>BEng in Mechanical Engineering - Sdb.</v>
      </c>
      <c r="DM80" t="str">
        <f>IF(AND(XPlan_raw[[#This Row],[BEng in Mechatronics]]&lt;&gt;"(tom)",XPlan_raw[[#This Row],[BEng in Mechatronics]]&lt;&gt;""),CV$11,"")</f>
        <v>BEng in Mechatronics - Sdb.</v>
      </c>
      <c r="DN80" t="str">
        <f>IF(AND(XPlan_raw[[#This Row],[BSc in Electronics]]&lt;&gt;"(tom)",XPlan_raw[[#This Row],[BSc in Electronics]]&lt;&gt;""),CW$11,"")</f>
        <v/>
      </c>
      <c r="DO80" t="str">
        <f>IF(AND(XPlan_raw[[#This Row],[BSc in I&amp;B]]&lt;&gt;"(tom)",XPlan_raw[[#This Row],[BSc in I&amp;B]]&lt;&gt;""),CX$11,"")</f>
        <v/>
      </c>
      <c r="DP80" t="str">
        <f>IF(AND(XPlan_raw[[#This Row],[BSc in Software]]&lt;&gt;"(tom)",XPlan_raw[[#This Row],[BSc in Software]]&lt;&gt;""),CY$11,"")</f>
        <v/>
      </c>
      <c r="DQ80" t="str">
        <f>IF(AND(XPlan_raw[[#This Row],[BSc in Mechanical Engineering]]&lt;&gt;"(tom)",XPlan_raw[[#This Row],[BSc in Mechanical Engineering]]&lt;&gt;""),CZ$11,"")</f>
        <v/>
      </c>
      <c r="DR80" t="str">
        <f>IF(AND(XPlan_raw[[#This Row],[BSc in Mechatronic Engineering]]&lt;&gt;"(tom)",XPlan_raw[[#This Row],[BSc in Mechatronic Engineering]]&lt;&gt;""),DA$11,"")</f>
        <v/>
      </c>
      <c r="DS80" t="str">
        <f>IF(AND(XPlan_raw[[#This Row],[MSc in Electronics]]&lt;&gt;"(tom)",XPlan_raw[[#This Row],[MSc in Electronics]]&lt;&gt;""),DB$11,"")</f>
        <v/>
      </c>
      <c r="DT80" t="str">
        <f>IF(AND(XPlan_raw[[#This Row],[MSc in I&amp;B]]&lt;&gt;"(tom)",XPlan_raw[[#This Row],[MSc in I&amp;B]]&lt;&gt;""),DC$11,"")</f>
        <v/>
      </c>
      <c r="DU80" t="str">
        <f>IF(AND(XPlan_raw[[#This Row],[MSc in Pysics and Technology]]&lt;&gt;"(tom)",XPlan_raw[[#This Row],[MSc in Pysics and Technology]]&lt;&gt;""),DD$11,"")</f>
        <v/>
      </c>
      <c r="DV80" t="str">
        <f>IF(AND(XPlan_raw[[#This Row],[MSc in Software]]&lt;&gt;"(tom)",XPlan_raw[[#This Row],[MSc in Software]]&lt;&gt;""),DE$11,"")</f>
        <v/>
      </c>
      <c r="DW80" t="str">
        <f>IF(AND(XPlan_raw[[#This Row],[MSc in Mechanical Engineering]]&lt;&gt;"(tom)",XPlan_raw[[#This Row],[MSc in Mechanical Engineering]]&lt;&gt;""),DF$11,"")</f>
        <v/>
      </c>
      <c r="DX80" t="str">
        <f>IF(AND(XPlan_raw[[#This Row],[MSc in Mechatronic Engineering]]&lt;&gt;"(tom)",XPlan_raw[[#This Row],[MSc in Mechatronic Engineering]]&lt;&gt;""),DG$11,"")</f>
        <v/>
      </c>
      <c r="DY80" t="str">
        <f>IF(AND(XPlan_raw[[#This Row],[MSc in Supply Chain Digitalisation ]]&lt;&gt;"(tom)",XPlan_raw[[#This Row],[MSc in Supply Chain Digitalisation ]]&lt;&gt;""),DH$11,"")</f>
        <v/>
      </c>
      <c r="DZ80" t="str">
        <f>IF(AND(XPlan_raw[[#This Row],[Enkeltfag/Exchange]]&lt;&gt;"(tom)",XPlan_raw[[#This Row],[Enkeltfag/Exchange]]&lt;&gt;""),DI$11,"")</f>
        <v/>
      </c>
    </row>
    <row r="81" spans="2:130" x14ac:dyDescent="0.25">
      <c r="B81" t="str">
        <f>IF(Q81="ja",XPlan_rawFinal[[#This Row],[EKA_kode]],"")</f>
        <v>T300029402</v>
      </c>
      <c r="C81" t="str">
        <f>IF(XPlan[[#This Row],[EKA]]&lt;&gt;"",XPlan_rawFinal[[#This Row],[eka_langtnavn]],"")</f>
        <v>Business Development</v>
      </c>
      <c r="D81" t="str">
        <f>IF(XPlan[[#This Row],[EKA]]&lt;&gt;"",IF(XPlan_rawFinal[[#This Row],[Interne-kode]]&lt;&gt;"(tom)",XPlan_rawFinal[[#This Row],[Interne-kode]],""),"")</f>
        <v>EIB-BDE</v>
      </c>
      <c r="E8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</v>
      </c>
      <c r="G81" t="str">
        <f>IF(XPlan[[#This Row],[EKA]]&lt;&gt;"",IF(XPlan_rawFinal[[#This Row],[Campus]]&lt;&gt;"(tom)",XPlan_rawFinal[[#This Row],[Campus]],""),"")</f>
        <v>Sønderborg</v>
      </c>
      <c r="H81" t="str">
        <f>IF(XPlan[[#This Row],[EKA]]&lt;&gt;"",IF(OR(XPlan_rawFinal[[#This Row],[Prøveform]]="(tom)",XPlan_rawFinal[[#This Row],[Prøveform]]=""),"",XPlan_rawFinal[[#This Row],[Prøveform]]),"")</f>
        <v>Written examination</v>
      </c>
      <c r="I81" t="str">
        <f>IF(XPlan[[#This Row],[EKA]]&lt;&gt;"",IF(XPlan_rawFinal[[#This Row],[Eksaminator_samlet]]&lt;&gt;"",XPlan_rawFinal[[#This Row],[Eksaminator_samlet]],""),"")</f>
        <v>Marianne Stenger</v>
      </c>
      <c r="J81" t="str">
        <f>IF(XPlan[[#This Row],[EKA]]&lt;&gt;"",IF(OR(XPlan_rawFinal[[#This Row],[Censur]]="(tom)",XPlan_rawFinal[[#This Row],[Censur]]=""),"",XPlan_rawFinal[[#This Row],[Censur]]),"")</f>
        <v>Second examiner: Internal</v>
      </c>
      <c r="K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13-08-2026</v>
      </c>
      <c r="L81" t="s">
        <v>90</v>
      </c>
      <c r="M81" t="str">
        <f>IF(XPlan[[#This Row],[EKA]]&lt;&gt;"",IF(XPlan_rawFinal[[#This Row],[BEMÆRK]]&lt;&gt;"(tom)",XPlan_rawFinal[[#This Row],[BEMÆRK]],""),"")</f>
        <v/>
      </c>
      <c r="N8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81" t="s">
        <v>107</v>
      </c>
      <c r="R81" t="s">
        <v>256</v>
      </c>
      <c r="S81" t="s">
        <v>257</v>
      </c>
      <c r="T81" t="s">
        <v>258</v>
      </c>
      <c r="U81" t="s">
        <v>167</v>
      </c>
      <c r="V81" t="s">
        <v>95</v>
      </c>
      <c r="W81" s="4">
        <v>46176</v>
      </c>
      <c r="Y81" t="s">
        <v>131</v>
      </c>
      <c r="Z81" t="s">
        <v>97</v>
      </c>
      <c r="AA81" t="s">
        <v>98</v>
      </c>
      <c r="AB81" s="4">
        <v>46247</v>
      </c>
      <c r="AE81" t="s">
        <v>99</v>
      </c>
      <c r="AF81" t="s">
        <v>95</v>
      </c>
      <c r="AG81" t="s">
        <v>100</v>
      </c>
      <c r="AH81" t="s">
        <v>100</v>
      </c>
      <c r="AI81" t="s">
        <v>100</v>
      </c>
      <c r="AJ81" t="s">
        <v>100</v>
      </c>
      <c r="AK81" t="s">
        <v>22</v>
      </c>
      <c r="AL81" t="s">
        <v>100</v>
      </c>
      <c r="AM81" t="s">
        <v>100</v>
      </c>
      <c r="AN81" t="s">
        <v>100</v>
      </c>
      <c r="AO81" t="s">
        <v>100</v>
      </c>
      <c r="AP81" t="s">
        <v>100</v>
      </c>
      <c r="AQ81" t="s">
        <v>100</v>
      </c>
      <c r="AR81" t="s">
        <v>100</v>
      </c>
      <c r="AS81" t="s">
        <v>100</v>
      </c>
      <c r="AT81" t="s">
        <v>100</v>
      </c>
      <c r="AU81" t="s">
        <v>100</v>
      </c>
      <c r="AV81" t="s">
        <v>100</v>
      </c>
      <c r="AY81" t="s">
        <v>403</v>
      </c>
      <c r="AZ81" t="s">
        <v>404</v>
      </c>
      <c r="BA81" t="s">
        <v>405</v>
      </c>
      <c r="BB81" t="s">
        <v>95</v>
      </c>
      <c r="BC81" t="s">
        <v>95</v>
      </c>
      <c r="BD81" s="4">
        <v>46176</v>
      </c>
      <c r="BE81" s="4">
        <v>46177</v>
      </c>
      <c r="BF81" t="s">
        <v>520</v>
      </c>
      <c r="BG81" t="s">
        <v>111</v>
      </c>
      <c r="BH81" t="s">
        <v>98</v>
      </c>
      <c r="BI81" s="4">
        <v>46260</v>
      </c>
      <c r="BJ81" s="4"/>
      <c r="BL81" t="s">
        <v>99</v>
      </c>
      <c r="BM81" t="s">
        <v>95</v>
      </c>
      <c r="BN81" t="s">
        <v>100</v>
      </c>
      <c r="BO81" t="s">
        <v>100</v>
      </c>
      <c r="BP81" t="s">
        <v>100</v>
      </c>
      <c r="BQ81" t="s">
        <v>100</v>
      </c>
      <c r="BR81" t="s">
        <v>100</v>
      </c>
      <c r="BS81" t="s">
        <v>100</v>
      </c>
      <c r="BT81" t="s">
        <v>100</v>
      </c>
      <c r="BU81" t="s">
        <v>100</v>
      </c>
      <c r="BV81" t="s">
        <v>100</v>
      </c>
      <c r="BW81" t="s">
        <v>100</v>
      </c>
      <c r="BX81" t="s">
        <v>100</v>
      </c>
      <c r="BY81" t="s">
        <v>100</v>
      </c>
      <c r="BZ81" t="s">
        <v>100</v>
      </c>
      <c r="CA81" t="s">
        <v>31</v>
      </c>
      <c r="CB81" t="s">
        <v>100</v>
      </c>
      <c r="CC81" t="s">
        <v>100</v>
      </c>
      <c r="CE81" t="s">
        <v>377</v>
      </c>
      <c r="CF81" t="s">
        <v>378</v>
      </c>
      <c r="CG81" t="s">
        <v>379</v>
      </c>
      <c r="CH81" t="s">
        <v>291</v>
      </c>
      <c r="CI81" t="s">
        <v>95</v>
      </c>
      <c r="CJ81" s="4">
        <v>46150</v>
      </c>
      <c r="CK81" s="4"/>
      <c r="CL81" t="s">
        <v>183</v>
      </c>
      <c r="CM81" t="s">
        <v>97</v>
      </c>
      <c r="CN81" t="s">
        <v>98</v>
      </c>
      <c r="CO81" s="4">
        <v>46251</v>
      </c>
      <c r="CP81" s="4"/>
      <c r="CR81" t="s">
        <v>99</v>
      </c>
      <c r="CS81" t="s">
        <v>95</v>
      </c>
      <c r="CT81" t="s">
        <v>18</v>
      </c>
      <c r="CU81" t="s">
        <v>19</v>
      </c>
      <c r="CV81" t="s">
        <v>20</v>
      </c>
      <c r="CW81" t="s">
        <v>100</v>
      </c>
      <c r="CX81" t="s">
        <v>100</v>
      </c>
      <c r="CY81" t="s">
        <v>100</v>
      </c>
      <c r="CZ81" t="s">
        <v>100</v>
      </c>
      <c r="DA81" t="s">
        <v>100</v>
      </c>
      <c r="DB81" t="s">
        <v>100</v>
      </c>
      <c r="DC81" t="s">
        <v>100</v>
      </c>
      <c r="DD81" t="s">
        <v>100</v>
      </c>
      <c r="DE81" t="s">
        <v>100</v>
      </c>
      <c r="DF81" t="s">
        <v>100</v>
      </c>
      <c r="DG81" t="s">
        <v>100</v>
      </c>
      <c r="DH81" t="s">
        <v>100</v>
      </c>
      <c r="DI81" t="s">
        <v>100</v>
      </c>
      <c r="DK81" t="str">
        <f>IF(AND(XPlan_raw[[#This Row],[BEng in Electronics]]&lt;&gt;"(tom)",XPlan_raw[[#This Row],[BEng in Electronics]]&lt;&gt;""),CT$11,"")</f>
        <v>BEng in Electronics - Sdb.</v>
      </c>
      <c r="DL81" t="str">
        <f>IF(AND(XPlan_raw[[#This Row],[BEng in Mechanical Engineering]]&lt;&gt;"(tom)",XPlan_raw[[#This Row],[BEng in Mechanical Engineering]]&lt;&gt;""),CU$11,"")</f>
        <v>BEng in Mechanical Engineering - Sdb.</v>
      </c>
      <c r="DM81" t="str">
        <f>IF(AND(XPlan_raw[[#This Row],[BEng in Mechatronics]]&lt;&gt;"(tom)",XPlan_raw[[#This Row],[BEng in Mechatronics]]&lt;&gt;""),CV$11,"")</f>
        <v>BEng in Mechatronics - Sdb.</v>
      </c>
      <c r="DN81" t="str">
        <f>IF(AND(XPlan_raw[[#This Row],[BSc in Electronics]]&lt;&gt;"(tom)",XPlan_raw[[#This Row],[BSc in Electronics]]&lt;&gt;""),CW$11,"")</f>
        <v/>
      </c>
      <c r="DO81" t="str">
        <f>IF(AND(XPlan_raw[[#This Row],[BSc in I&amp;B]]&lt;&gt;"(tom)",XPlan_raw[[#This Row],[BSc in I&amp;B]]&lt;&gt;""),CX$11,"")</f>
        <v/>
      </c>
      <c r="DP81" t="str">
        <f>IF(AND(XPlan_raw[[#This Row],[BSc in Software]]&lt;&gt;"(tom)",XPlan_raw[[#This Row],[BSc in Software]]&lt;&gt;""),CY$11,"")</f>
        <v/>
      </c>
      <c r="DQ81" t="str">
        <f>IF(AND(XPlan_raw[[#This Row],[BSc in Mechanical Engineering]]&lt;&gt;"(tom)",XPlan_raw[[#This Row],[BSc in Mechanical Engineering]]&lt;&gt;""),CZ$11,"")</f>
        <v/>
      </c>
      <c r="DR81" t="str">
        <f>IF(AND(XPlan_raw[[#This Row],[BSc in Mechatronic Engineering]]&lt;&gt;"(tom)",XPlan_raw[[#This Row],[BSc in Mechatronic Engineering]]&lt;&gt;""),DA$11,"")</f>
        <v/>
      </c>
      <c r="DS81" t="str">
        <f>IF(AND(XPlan_raw[[#This Row],[MSc in Electronics]]&lt;&gt;"(tom)",XPlan_raw[[#This Row],[MSc in Electronics]]&lt;&gt;""),DB$11,"")</f>
        <v/>
      </c>
      <c r="DT81" t="str">
        <f>IF(AND(XPlan_raw[[#This Row],[MSc in I&amp;B]]&lt;&gt;"(tom)",XPlan_raw[[#This Row],[MSc in I&amp;B]]&lt;&gt;""),DC$11,"")</f>
        <v/>
      </c>
      <c r="DU81" t="str">
        <f>IF(AND(XPlan_raw[[#This Row],[MSc in Pysics and Technology]]&lt;&gt;"(tom)",XPlan_raw[[#This Row],[MSc in Pysics and Technology]]&lt;&gt;""),DD$11,"")</f>
        <v/>
      </c>
      <c r="DV81" t="str">
        <f>IF(AND(XPlan_raw[[#This Row],[MSc in Software]]&lt;&gt;"(tom)",XPlan_raw[[#This Row],[MSc in Software]]&lt;&gt;""),DE$11,"")</f>
        <v/>
      </c>
      <c r="DW81" t="str">
        <f>IF(AND(XPlan_raw[[#This Row],[MSc in Mechanical Engineering]]&lt;&gt;"(tom)",XPlan_raw[[#This Row],[MSc in Mechanical Engineering]]&lt;&gt;""),DF$11,"")</f>
        <v/>
      </c>
      <c r="DX81" t="str">
        <f>IF(AND(XPlan_raw[[#This Row],[MSc in Mechatronic Engineering]]&lt;&gt;"(tom)",XPlan_raw[[#This Row],[MSc in Mechatronic Engineering]]&lt;&gt;""),DG$11,"")</f>
        <v/>
      </c>
      <c r="DY81" t="str">
        <f>IF(AND(XPlan_raw[[#This Row],[MSc in Supply Chain Digitalisation ]]&lt;&gt;"(tom)",XPlan_raw[[#This Row],[MSc in Supply Chain Digitalisation ]]&lt;&gt;""),DH$11,"")</f>
        <v/>
      </c>
      <c r="DZ81" t="str">
        <f>IF(AND(XPlan_raw[[#This Row],[Enkeltfag/Exchange]]&lt;&gt;"(tom)",XPlan_raw[[#This Row],[Enkeltfag/Exchange]]&lt;&gt;""),DI$11,"")</f>
        <v/>
      </c>
    </row>
    <row r="82" spans="2:130" x14ac:dyDescent="0.25">
      <c r="B82" t="str">
        <f>IF(Q82="ja",XPlan_rawFinal[[#This Row],[EKA_kode]],"")</f>
        <v>T340038402</v>
      </c>
      <c r="C82" t="str">
        <f>IF(XPlan[[#This Row],[EKA]]&lt;&gt;"",XPlan_rawFinal[[#This Row],[eka_langtnavn]],"")</f>
        <v>Control Engineering 2</v>
      </c>
      <c r="D82" t="str">
        <f>IF(XPlan[[#This Row],[EKA]]&lt;&gt;"",IF(XPlan_rawFinal[[#This Row],[Interne-kode]]&lt;&gt;"(tom)",XPlan_rawFinal[[#This Row],[Interne-kode]],""),"")</f>
        <v>MC-COE2</v>
      </c>
      <c r="E8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6,4</v>
      </c>
      <c r="F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</v>
      </c>
      <c r="G82" t="str">
        <f>IF(XPlan[[#This Row],[EKA]]&lt;&gt;"",IF(XPlan_rawFinal[[#This Row],[Campus]]&lt;&gt;"(tom)",XPlan_rawFinal[[#This Row],[Campus]],""),"")</f>
        <v>Sønderborg</v>
      </c>
      <c r="H82" t="str">
        <f>IF(XPlan[[#This Row],[EKA]]&lt;&gt;"",IF(OR(XPlan_rawFinal[[#This Row],[Prøveform]]="(tom)",XPlan_rawFinal[[#This Row],[Prøveform]]=""),"",XPlan_rawFinal[[#This Row],[Prøveform]]),"")</f>
        <v>Written examination</v>
      </c>
      <c r="I82" t="str">
        <f>IF(XPlan[[#This Row],[EKA]]&lt;&gt;"",IF(XPlan_rawFinal[[#This Row],[Eksaminator_samlet]]&lt;&gt;"",XPlan_rawFinal[[#This Row],[Eksaminator_samlet]],""),"")</f>
        <v>Jerome Jouffroy, Phi Ngoc NGUYEN</v>
      </c>
      <c r="J82" t="str">
        <f>IF(XPlan[[#This Row],[EKA]]&lt;&gt;"",IF(OR(XPlan_rawFinal[[#This Row],[Censur]]="(tom)",XPlan_rawFinal[[#This Row],[Censur]]=""),"",XPlan_rawFinal[[#This Row],[Censur]]),"")</f>
        <v>Second examiner: External</v>
      </c>
      <c r="K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82" t="s">
        <v>90</v>
      </c>
      <c r="M82" t="str">
        <f>IF(XPlan[[#This Row],[EKA]]&lt;&gt;"",IF(XPlan_rawFinal[[#This Row],[BEMÆRK]]&lt;&gt;"(tom)",XPlan_rawFinal[[#This Row],[BEMÆRK]],""),"")</f>
        <v/>
      </c>
      <c r="N8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Sdb.,,,BSc in Mechanical Engineering - Sdb.,BSc in Mechatronic Engineering - Sdb.,,,,,,,,,All exams</v>
      </c>
      <c r="Q82" t="s">
        <v>107</v>
      </c>
      <c r="R82" t="s">
        <v>336</v>
      </c>
      <c r="S82" t="s">
        <v>337</v>
      </c>
      <c r="T82" t="s">
        <v>338</v>
      </c>
      <c r="U82" t="s">
        <v>149</v>
      </c>
      <c r="V82" t="s">
        <v>167</v>
      </c>
      <c r="W82" s="4">
        <v>46176</v>
      </c>
      <c r="Y82" t="s">
        <v>511</v>
      </c>
      <c r="Z82" t="s">
        <v>97</v>
      </c>
      <c r="AA82" t="s">
        <v>112</v>
      </c>
      <c r="AB82" s="4">
        <v>46252</v>
      </c>
      <c r="AE82" t="s">
        <v>99</v>
      </c>
      <c r="AF82" t="s">
        <v>95</v>
      </c>
      <c r="AG82" t="s">
        <v>18</v>
      </c>
      <c r="AH82" t="s">
        <v>100</v>
      </c>
      <c r="AI82" t="s">
        <v>20</v>
      </c>
      <c r="AJ82" t="s">
        <v>21</v>
      </c>
      <c r="AK82" t="s">
        <v>100</v>
      </c>
      <c r="AL82" t="s">
        <v>100</v>
      </c>
      <c r="AM82" t="s">
        <v>24</v>
      </c>
      <c r="AN82" t="s">
        <v>25</v>
      </c>
      <c r="AO82" t="s">
        <v>100</v>
      </c>
      <c r="AP82" t="s">
        <v>100</v>
      </c>
      <c r="AQ82" t="s">
        <v>100</v>
      </c>
      <c r="AR82" t="s">
        <v>100</v>
      </c>
      <c r="AS82" t="s">
        <v>100</v>
      </c>
      <c r="AT82" t="s">
        <v>100</v>
      </c>
      <c r="AU82" t="s">
        <v>100</v>
      </c>
      <c r="AV82" t="s">
        <v>100</v>
      </c>
      <c r="AY82" t="s">
        <v>314</v>
      </c>
      <c r="AZ82" t="s">
        <v>315</v>
      </c>
      <c r="BA82" t="s">
        <v>316</v>
      </c>
      <c r="BB82" t="s">
        <v>95</v>
      </c>
      <c r="BC82" t="s">
        <v>95</v>
      </c>
      <c r="BD82" s="4">
        <v>46176</v>
      </c>
      <c r="BE82" s="4">
        <v>46177</v>
      </c>
      <c r="BF82" t="s">
        <v>135</v>
      </c>
      <c r="BG82" t="s">
        <v>111</v>
      </c>
      <c r="BH82" t="s">
        <v>98</v>
      </c>
      <c r="BI82" s="4">
        <v>46260</v>
      </c>
      <c r="BJ82" s="4"/>
      <c r="BL82" t="s">
        <v>99</v>
      </c>
      <c r="BM82" t="s">
        <v>95</v>
      </c>
      <c r="BN82" t="s">
        <v>100</v>
      </c>
      <c r="BO82" t="s">
        <v>100</v>
      </c>
      <c r="BP82" t="s">
        <v>100</v>
      </c>
      <c r="BQ82" t="s">
        <v>100</v>
      </c>
      <c r="BR82" t="s">
        <v>100</v>
      </c>
      <c r="BS82" t="s">
        <v>100</v>
      </c>
      <c r="BT82" t="s">
        <v>100</v>
      </c>
      <c r="BU82" t="s">
        <v>100</v>
      </c>
      <c r="BV82" t="s">
        <v>100</v>
      </c>
      <c r="BW82" t="s">
        <v>100</v>
      </c>
      <c r="BX82" t="s">
        <v>100</v>
      </c>
      <c r="BY82" t="s">
        <v>100</v>
      </c>
      <c r="BZ82" t="s">
        <v>30</v>
      </c>
      <c r="CA82" t="s">
        <v>100</v>
      </c>
      <c r="CB82" t="s">
        <v>100</v>
      </c>
      <c r="CC82" t="s">
        <v>100</v>
      </c>
      <c r="CE82" t="s">
        <v>380</v>
      </c>
      <c r="CF82" t="s">
        <v>381</v>
      </c>
      <c r="CG82" t="s">
        <v>382</v>
      </c>
      <c r="CH82" t="s">
        <v>149</v>
      </c>
      <c r="CI82" t="s">
        <v>95</v>
      </c>
      <c r="CJ82" s="4">
        <v>46195</v>
      </c>
      <c r="CK82" s="4">
        <v>46196</v>
      </c>
      <c r="CL82" t="s">
        <v>139</v>
      </c>
      <c r="CM82" t="s">
        <v>111</v>
      </c>
      <c r="CN82" t="s">
        <v>98</v>
      </c>
      <c r="CO82" s="4">
        <v>46244</v>
      </c>
      <c r="CP82" s="4"/>
      <c r="CR82" t="s">
        <v>99</v>
      </c>
      <c r="CS82" t="s">
        <v>95</v>
      </c>
      <c r="CT82" t="s">
        <v>100</v>
      </c>
      <c r="CU82" t="s">
        <v>100</v>
      </c>
      <c r="CV82" t="s">
        <v>100</v>
      </c>
      <c r="CW82" t="s">
        <v>21</v>
      </c>
      <c r="CX82" t="s">
        <v>100</v>
      </c>
      <c r="CY82" t="s">
        <v>100</v>
      </c>
      <c r="CZ82" t="s">
        <v>100</v>
      </c>
      <c r="DA82" t="s">
        <v>25</v>
      </c>
      <c r="DB82" t="s">
        <v>100</v>
      </c>
      <c r="DC82" t="s">
        <v>100</v>
      </c>
      <c r="DD82" t="s">
        <v>100</v>
      </c>
      <c r="DE82" t="s">
        <v>100</v>
      </c>
      <c r="DF82" t="s">
        <v>100</v>
      </c>
      <c r="DG82" t="s">
        <v>100</v>
      </c>
      <c r="DH82" t="s">
        <v>100</v>
      </c>
      <c r="DI82" t="s">
        <v>100</v>
      </c>
      <c r="DK82" t="str">
        <f>IF(AND(XPlan_raw[[#This Row],[BEng in Electronics]]&lt;&gt;"(tom)",XPlan_raw[[#This Row],[BEng in Electronics]]&lt;&gt;""),CT$11,"")</f>
        <v/>
      </c>
      <c r="DL82" t="str">
        <f>IF(AND(XPlan_raw[[#This Row],[BEng in Mechanical Engineering]]&lt;&gt;"(tom)",XPlan_raw[[#This Row],[BEng in Mechanical Engineering]]&lt;&gt;""),CU$11,"")</f>
        <v/>
      </c>
      <c r="DM82" t="str">
        <f>IF(AND(XPlan_raw[[#This Row],[BEng in Mechatronics]]&lt;&gt;"(tom)",XPlan_raw[[#This Row],[BEng in Mechatronics]]&lt;&gt;""),CV$11,"")</f>
        <v/>
      </c>
      <c r="DN82" t="str">
        <f>IF(AND(XPlan_raw[[#This Row],[BSc in Electronics]]&lt;&gt;"(tom)",XPlan_raw[[#This Row],[BSc in Electronics]]&lt;&gt;""),CW$11,"")</f>
        <v>BSc in Electronics Engineering - Sdb.</v>
      </c>
      <c r="DO82" t="str">
        <f>IF(AND(XPlan_raw[[#This Row],[BSc in I&amp;B]]&lt;&gt;"(tom)",XPlan_raw[[#This Row],[BSc in I&amp;B]]&lt;&gt;""),CX$11,"")</f>
        <v/>
      </c>
      <c r="DP82" t="str">
        <f>IF(AND(XPlan_raw[[#This Row],[BSc in Software]]&lt;&gt;"(tom)",XPlan_raw[[#This Row],[BSc in Software]]&lt;&gt;""),CY$11,"")</f>
        <v/>
      </c>
      <c r="DQ82" t="str">
        <f>IF(AND(XPlan_raw[[#This Row],[BSc in Mechanical Engineering]]&lt;&gt;"(tom)",XPlan_raw[[#This Row],[BSc in Mechanical Engineering]]&lt;&gt;""),CZ$11,"")</f>
        <v/>
      </c>
      <c r="DR82" t="str">
        <f>IF(AND(XPlan_raw[[#This Row],[BSc in Mechatronic Engineering]]&lt;&gt;"(tom)",XPlan_raw[[#This Row],[BSc in Mechatronic Engineering]]&lt;&gt;""),DA$11,"")</f>
        <v>BSc in Mechatronic Engineering - Sdb.</v>
      </c>
      <c r="DS82" t="str">
        <f>IF(AND(XPlan_raw[[#This Row],[MSc in Electronics]]&lt;&gt;"(tom)",XPlan_raw[[#This Row],[MSc in Electronics]]&lt;&gt;""),DB$11,"")</f>
        <v/>
      </c>
      <c r="DT82" t="str">
        <f>IF(AND(XPlan_raw[[#This Row],[MSc in I&amp;B]]&lt;&gt;"(tom)",XPlan_raw[[#This Row],[MSc in I&amp;B]]&lt;&gt;""),DC$11,"")</f>
        <v/>
      </c>
      <c r="DU82" t="str">
        <f>IF(AND(XPlan_raw[[#This Row],[MSc in Pysics and Technology]]&lt;&gt;"(tom)",XPlan_raw[[#This Row],[MSc in Pysics and Technology]]&lt;&gt;""),DD$11,"")</f>
        <v/>
      </c>
      <c r="DV82" t="str">
        <f>IF(AND(XPlan_raw[[#This Row],[MSc in Software]]&lt;&gt;"(tom)",XPlan_raw[[#This Row],[MSc in Software]]&lt;&gt;""),DE$11,"")</f>
        <v/>
      </c>
      <c r="DW82" t="str">
        <f>IF(AND(XPlan_raw[[#This Row],[MSc in Mechanical Engineering]]&lt;&gt;"(tom)",XPlan_raw[[#This Row],[MSc in Mechanical Engineering]]&lt;&gt;""),DF$11,"")</f>
        <v/>
      </c>
      <c r="DX82" t="str">
        <f>IF(AND(XPlan_raw[[#This Row],[MSc in Mechatronic Engineering]]&lt;&gt;"(tom)",XPlan_raw[[#This Row],[MSc in Mechatronic Engineering]]&lt;&gt;""),DG$11,"")</f>
        <v/>
      </c>
      <c r="DY82" t="str">
        <f>IF(AND(XPlan_raw[[#This Row],[MSc in Supply Chain Digitalisation ]]&lt;&gt;"(tom)",XPlan_raw[[#This Row],[MSc in Supply Chain Digitalisation ]]&lt;&gt;""),DH$11,"")</f>
        <v/>
      </c>
      <c r="DZ82" t="str">
        <f>IF(AND(XPlan_raw[[#This Row],[Enkeltfag/Exchange]]&lt;&gt;"(tom)",XPlan_raw[[#This Row],[Enkeltfag/Exchange]]&lt;&gt;""),DI$11,"")</f>
        <v/>
      </c>
    </row>
    <row r="83" spans="2:130" x14ac:dyDescent="0.25">
      <c r="B83" t="str">
        <f>IF(Q83="ja",XPlan_rawFinal[[#This Row],[EKA_kode]],"")</f>
        <v>T290001402</v>
      </c>
      <c r="C83" t="str">
        <f>IF(XPlan[[#This Row],[EKA]]&lt;&gt;"",XPlan_rawFinal[[#This Row],[eka_langtnavn]],"")</f>
        <v xml:space="preserve">Digital Value Chain Strategy </v>
      </c>
      <c r="D83" t="str">
        <f>IF(XPlan[[#This Row],[EKA]]&lt;&gt;"",IF(XPlan_rawFinal[[#This Row],[Interne-kode]]&lt;&gt;"(tom)",XPlan_rawFinal[[#This Row],[Interne-kode]],""),"")</f>
        <v>SCD-DVC</v>
      </c>
      <c r="E8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03-06-2026 - 04-06-2026</v>
      </c>
      <c r="G83" t="str">
        <f>IF(XPlan[[#This Row],[EKA]]&lt;&gt;"",IF(XPlan_rawFinal[[#This Row],[Campus]]&lt;&gt;"(tom)",XPlan_rawFinal[[#This Row],[Campus]],""),"")</f>
        <v>Sønderborg</v>
      </c>
      <c r="H83" t="str">
        <f>IF(XPlan[[#This Row],[EKA]]&lt;&gt;"",IF(OR(XPlan_rawFinal[[#This Row],[Prøveform]]="(tom)",XPlan_rawFinal[[#This Row],[Prøveform]]=""),"",XPlan_rawFinal[[#This Row],[Prøveform]]),"")</f>
        <v>Oral examination</v>
      </c>
      <c r="I83" t="str">
        <f>IF(XPlan[[#This Row],[EKA]]&lt;&gt;"",IF(XPlan_rawFinal[[#This Row],[Eksaminator_samlet]]&lt;&gt;"",XPlan_rawFinal[[#This Row],[Eksaminator_samlet]],""),"")</f>
        <v>Per Lennart Trumpler</v>
      </c>
      <c r="J83" t="str">
        <f>IF(XPlan[[#This Row],[EKA]]&lt;&gt;"",IF(OR(XPlan_rawFinal[[#This Row],[Censur]]="(tom)",XPlan_rawFinal[[#This Row],[Censur]]=""),"",XPlan_rawFinal[[#This Row],[Censur]]),"")</f>
        <v>Second examiner: Internal</v>
      </c>
      <c r="K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83" t="s">
        <v>90</v>
      </c>
      <c r="M83" t="str">
        <f>IF(XPlan[[#This Row],[EKA]]&lt;&gt;"",IF(XPlan_rawFinal[[#This Row],[BEMÆRK]]&lt;&gt;"(tom)",XPlan_rawFinal[[#This Row],[BEMÆRK]],""),"")</f>
        <v/>
      </c>
      <c r="N8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Sdb.,,,,,MSc in Supply Chain Digitalisation - Sdb.,,All exams</v>
      </c>
      <c r="Q83" t="s">
        <v>107</v>
      </c>
      <c r="R83" t="s">
        <v>217</v>
      </c>
      <c r="S83" t="s">
        <v>218</v>
      </c>
      <c r="T83" t="s">
        <v>219</v>
      </c>
      <c r="U83" t="s">
        <v>291</v>
      </c>
      <c r="V83" t="s">
        <v>95</v>
      </c>
      <c r="W83" s="4">
        <v>46176</v>
      </c>
      <c r="X83" s="4">
        <v>46177</v>
      </c>
      <c r="Y83" t="s">
        <v>116</v>
      </c>
      <c r="Z83" t="s">
        <v>111</v>
      </c>
      <c r="AA83" t="s">
        <v>98</v>
      </c>
      <c r="AB83" s="4">
        <v>46262</v>
      </c>
      <c r="AE83" t="s">
        <v>99</v>
      </c>
      <c r="AF83" t="s">
        <v>95</v>
      </c>
      <c r="AG83" t="s">
        <v>100</v>
      </c>
      <c r="AH83" t="s">
        <v>100</v>
      </c>
      <c r="AI83" t="s">
        <v>100</v>
      </c>
      <c r="AJ83" t="s">
        <v>100</v>
      </c>
      <c r="AK83" t="s">
        <v>100</v>
      </c>
      <c r="AL83" t="s">
        <v>100</v>
      </c>
      <c r="AM83" t="s">
        <v>100</v>
      </c>
      <c r="AN83" t="s">
        <v>100</v>
      </c>
      <c r="AO83" t="s">
        <v>100</v>
      </c>
      <c r="AP83" t="s">
        <v>27</v>
      </c>
      <c r="AQ83" t="s">
        <v>100</v>
      </c>
      <c r="AR83" t="s">
        <v>100</v>
      </c>
      <c r="AS83" t="s">
        <v>100</v>
      </c>
      <c r="AT83" t="s">
        <v>100</v>
      </c>
      <c r="AU83" t="s">
        <v>32</v>
      </c>
      <c r="AV83" t="s">
        <v>100</v>
      </c>
      <c r="AY83" t="s">
        <v>485</v>
      </c>
      <c r="AZ83" t="s">
        <v>486</v>
      </c>
      <c r="BA83" t="s">
        <v>487</v>
      </c>
      <c r="BB83" t="s">
        <v>95</v>
      </c>
      <c r="BC83" t="s">
        <v>95</v>
      </c>
      <c r="BD83" s="4">
        <v>46176</v>
      </c>
      <c r="BE83" s="4"/>
      <c r="BF83" t="s">
        <v>161</v>
      </c>
      <c r="BG83" t="s">
        <v>97</v>
      </c>
      <c r="BH83" t="s">
        <v>104</v>
      </c>
      <c r="BI83" s="4">
        <v>46245</v>
      </c>
      <c r="BJ83" s="4"/>
      <c r="BL83" t="s">
        <v>99</v>
      </c>
      <c r="BM83" t="s">
        <v>95</v>
      </c>
      <c r="BN83" t="s">
        <v>100</v>
      </c>
      <c r="BO83" t="s">
        <v>100</v>
      </c>
      <c r="BP83" t="s">
        <v>100</v>
      </c>
      <c r="BQ83" t="s">
        <v>100</v>
      </c>
      <c r="BR83" t="s">
        <v>100</v>
      </c>
      <c r="BS83" t="s">
        <v>23</v>
      </c>
      <c r="BT83" t="s">
        <v>100</v>
      </c>
      <c r="BU83" t="s">
        <v>100</v>
      </c>
      <c r="BV83" t="s">
        <v>100</v>
      </c>
      <c r="BW83" t="s">
        <v>100</v>
      </c>
      <c r="BX83" t="s">
        <v>100</v>
      </c>
      <c r="BY83" t="s">
        <v>100</v>
      </c>
      <c r="BZ83" t="s">
        <v>100</v>
      </c>
      <c r="CA83" t="s">
        <v>100</v>
      </c>
      <c r="CB83" t="s">
        <v>100</v>
      </c>
      <c r="CC83" t="s">
        <v>100</v>
      </c>
      <c r="CE83" t="s">
        <v>125</v>
      </c>
      <c r="CF83" t="s">
        <v>383</v>
      </c>
      <c r="CG83" t="s">
        <v>384</v>
      </c>
      <c r="CH83" t="s">
        <v>94</v>
      </c>
      <c r="CI83" t="s">
        <v>95</v>
      </c>
      <c r="CJ83" s="4">
        <v>46164</v>
      </c>
      <c r="CK83" s="4"/>
      <c r="CL83" t="s">
        <v>538</v>
      </c>
      <c r="CM83" t="s">
        <v>111</v>
      </c>
      <c r="CO83" s="4" t="s">
        <v>95</v>
      </c>
      <c r="CP83" s="4"/>
      <c r="CR83" t="s">
        <v>99</v>
      </c>
      <c r="CS83" t="s">
        <v>95</v>
      </c>
      <c r="CT83" t="s">
        <v>100</v>
      </c>
      <c r="CU83" t="s">
        <v>100</v>
      </c>
      <c r="CV83" t="s">
        <v>20</v>
      </c>
      <c r="CW83" t="s">
        <v>100</v>
      </c>
      <c r="CX83" t="s">
        <v>100</v>
      </c>
      <c r="CY83" t="s">
        <v>100</v>
      </c>
      <c r="CZ83" t="s">
        <v>100</v>
      </c>
      <c r="DA83" t="s">
        <v>100</v>
      </c>
      <c r="DB83" t="s">
        <v>100</v>
      </c>
      <c r="DC83" t="s">
        <v>100</v>
      </c>
      <c r="DD83" t="s">
        <v>100</v>
      </c>
      <c r="DE83" t="s">
        <v>100</v>
      </c>
      <c r="DF83" t="s">
        <v>100</v>
      </c>
      <c r="DG83" t="s">
        <v>100</v>
      </c>
      <c r="DH83" t="s">
        <v>100</v>
      </c>
      <c r="DI83" t="s">
        <v>100</v>
      </c>
      <c r="DK83" t="str">
        <f>IF(AND(XPlan_raw[[#This Row],[BEng in Electronics]]&lt;&gt;"(tom)",XPlan_raw[[#This Row],[BEng in Electronics]]&lt;&gt;""),CT$11,"")</f>
        <v/>
      </c>
      <c r="DL83" t="str">
        <f>IF(AND(XPlan_raw[[#This Row],[BEng in Mechanical Engineering]]&lt;&gt;"(tom)",XPlan_raw[[#This Row],[BEng in Mechanical Engineering]]&lt;&gt;""),CU$11,"")</f>
        <v/>
      </c>
      <c r="DM83" t="str">
        <f>IF(AND(XPlan_raw[[#This Row],[BEng in Mechatronics]]&lt;&gt;"(tom)",XPlan_raw[[#This Row],[BEng in Mechatronics]]&lt;&gt;""),CV$11,"")</f>
        <v>BEng in Mechatronics - Sdb.</v>
      </c>
      <c r="DN83" t="str">
        <f>IF(AND(XPlan_raw[[#This Row],[BSc in Electronics]]&lt;&gt;"(tom)",XPlan_raw[[#This Row],[BSc in Electronics]]&lt;&gt;""),CW$11,"")</f>
        <v/>
      </c>
      <c r="DO83" t="str">
        <f>IF(AND(XPlan_raw[[#This Row],[BSc in I&amp;B]]&lt;&gt;"(tom)",XPlan_raw[[#This Row],[BSc in I&amp;B]]&lt;&gt;""),CX$11,"")</f>
        <v/>
      </c>
      <c r="DP83" t="str">
        <f>IF(AND(XPlan_raw[[#This Row],[BSc in Software]]&lt;&gt;"(tom)",XPlan_raw[[#This Row],[BSc in Software]]&lt;&gt;""),CY$11,"")</f>
        <v/>
      </c>
      <c r="DQ83" t="str">
        <f>IF(AND(XPlan_raw[[#This Row],[BSc in Mechanical Engineering]]&lt;&gt;"(tom)",XPlan_raw[[#This Row],[BSc in Mechanical Engineering]]&lt;&gt;""),CZ$11,"")</f>
        <v/>
      </c>
      <c r="DR83" t="str">
        <f>IF(AND(XPlan_raw[[#This Row],[BSc in Mechatronic Engineering]]&lt;&gt;"(tom)",XPlan_raw[[#This Row],[BSc in Mechatronic Engineering]]&lt;&gt;""),DA$11,"")</f>
        <v/>
      </c>
      <c r="DS83" t="str">
        <f>IF(AND(XPlan_raw[[#This Row],[MSc in Electronics]]&lt;&gt;"(tom)",XPlan_raw[[#This Row],[MSc in Electronics]]&lt;&gt;""),DB$11,"")</f>
        <v/>
      </c>
      <c r="DT83" t="str">
        <f>IF(AND(XPlan_raw[[#This Row],[MSc in I&amp;B]]&lt;&gt;"(tom)",XPlan_raw[[#This Row],[MSc in I&amp;B]]&lt;&gt;""),DC$11,"")</f>
        <v/>
      </c>
      <c r="DU83" t="str">
        <f>IF(AND(XPlan_raw[[#This Row],[MSc in Pysics and Technology]]&lt;&gt;"(tom)",XPlan_raw[[#This Row],[MSc in Pysics and Technology]]&lt;&gt;""),DD$11,"")</f>
        <v/>
      </c>
      <c r="DV83" t="str">
        <f>IF(AND(XPlan_raw[[#This Row],[MSc in Software]]&lt;&gt;"(tom)",XPlan_raw[[#This Row],[MSc in Software]]&lt;&gt;""),DE$11,"")</f>
        <v/>
      </c>
      <c r="DW83" t="str">
        <f>IF(AND(XPlan_raw[[#This Row],[MSc in Mechanical Engineering]]&lt;&gt;"(tom)",XPlan_raw[[#This Row],[MSc in Mechanical Engineering]]&lt;&gt;""),DF$11,"")</f>
        <v/>
      </c>
      <c r="DX83" t="str">
        <f>IF(AND(XPlan_raw[[#This Row],[MSc in Mechatronic Engineering]]&lt;&gt;"(tom)",XPlan_raw[[#This Row],[MSc in Mechatronic Engineering]]&lt;&gt;""),DG$11,"")</f>
        <v/>
      </c>
      <c r="DY83" t="str">
        <f>IF(AND(XPlan_raw[[#This Row],[MSc in Supply Chain Digitalisation ]]&lt;&gt;"(tom)",XPlan_raw[[#This Row],[MSc in Supply Chain Digitalisation ]]&lt;&gt;""),DH$11,"")</f>
        <v/>
      </c>
      <c r="DZ83" t="str">
        <f>IF(AND(XPlan_raw[[#This Row],[Enkeltfag/Exchange]]&lt;&gt;"(tom)",XPlan_raw[[#This Row],[Enkeltfag/Exchange]]&lt;&gt;""),DI$11,"")</f>
        <v/>
      </c>
    </row>
    <row r="84" spans="2:130" x14ac:dyDescent="0.25">
      <c r="B84" t="str">
        <f>IF(Q84="ja",XPlan_rawFinal[[#This Row],[EKA_kode]],"")</f>
        <v>T340069402</v>
      </c>
      <c r="C84" t="str">
        <f>IF(XPlan[[#This Row],[EKA]]&lt;&gt;"",XPlan_rawFinal[[#This Row],[eka_langtnavn]],"")</f>
        <v>Dynamics</v>
      </c>
      <c r="D84" t="str">
        <f>IF(XPlan[[#This Row],[EKA]]&lt;&gt;"",IF(XPlan_rawFinal[[#This Row],[Interne-kode]]&lt;&gt;"(tom)",XPlan_rawFinal[[#This Row],[Interne-kode]],""),"")</f>
        <v>MC-MECH2</v>
      </c>
      <c r="E8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03-06-2026 - 30-06-2026</v>
      </c>
      <c r="G84" t="str">
        <f>IF(XPlan[[#This Row],[EKA]]&lt;&gt;"",IF(XPlan_rawFinal[[#This Row],[Campus]]&lt;&gt;"(tom)",XPlan_rawFinal[[#This Row],[Campus]],""),"")</f>
        <v>Sønderborg</v>
      </c>
      <c r="H84" t="str">
        <f>IF(XPlan[[#This Row],[EKA]]&lt;&gt;"",IF(OR(XPlan_rawFinal[[#This Row],[Prøveform]]="(tom)",XPlan_rawFinal[[#This Row],[Prøveform]]=""),"",XPlan_rawFinal[[#This Row],[Prøveform]]),"")</f>
        <v>Oral examination</v>
      </c>
      <c r="I84" t="str">
        <f>IF(XPlan[[#This Row],[EKA]]&lt;&gt;"",IF(XPlan_rawFinal[[#This Row],[Eksaminator_samlet]]&lt;&gt;"",XPlan_rawFinal[[#This Row],[Eksaminator_samlet]],""),"")</f>
        <v>Bjarne Schmidt</v>
      </c>
      <c r="J84" t="str">
        <f>IF(XPlan[[#This Row],[EKA]]&lt;&gt;"",IF(OR(XPlan_rawFinal[[#This Row],[Censur]]="(tom)",XPlan_rawFinal[[#This Row],[Censur]]=""),"",XPlan_rawFinal[[#This Row],[Censur]]),"")</f>
        <v>Second examiner: Internal</v>
      </c>
      <c r="K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24-08-2026 - 25-08-2026</v>
      </c>
      <c r="L84" t="s">
        <v>90</v>
      </c>
      <c r="M84" t="str">
        <f>IF(XPlan[[#This Row],[EKA]]&lt;&gt;"",IF(XPlan_rawFinal[[#This Row],[BEMÆRK]]&lt;&gt;"(tom)",XPlan_rawFinal[[#This Row],[BEMÆRK]],""),"")</f>
        <v/>
      </c>
      <c r="N8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Sdb.,,BSc in Enginreering, Innovation and Business - Sdb.,,BSc in Mechanical Engineering - Sdb.,BSc in Mechatronic Engineering - Sdb.,,,,,,,,,All exams</v>
      </c>
      <c r="Q84" t="s">
        <v>107</v>
      </c>
      <c r="R84" t="s">
        <v>348</v>
      </c>
      <c r="S84" t="s">
        <v>349</v>
      </c>
      <c r="T84" t="s">
        <v>350</v>
      </c>
      <c r="U84" t="s">
        <v>291</v>
      </c>
      <c r="V84" t="s">
        <v>95</v>
      </c>
      <c r="W84" s="4">
        <v>46176</v>
      </c>
      <c r="X84" s="4">
        <v>46203</v>
      </c>
      <c r="Y84" t="s">
        <v>96</v>
      </c>
      <c r="Z84" t="s">
        <v>111</v>
      </c>
      <c r="AA84" t="s">
        <v>98</v>
      </c>
      <c r="AB84" s="4">
        <v>46258</v>
      </c>
      <c r="AC84" s="4">
        <v>46259</v>
      </c>
      <c r="AD84" t="s">
        <v>134</v>
      </c>
      <c r="AE84" t="s">
        <v>99</v>
      </c>
      <c r="AF84" t="s">
        <v>95</v>
      </c>
      <c r="AG84" t="s">
        <v>100</v>
      </c>
      <c r="AH84" t="s">
        <v>19</v>
      </c>
      <c r="AI84" t="s">
        <v>20</v>
      </c>
      <c r="AJ84" t="s">
        <v>100</v>
      </c>
      <c r="AK84" t="s">
        <v>22</v>
      </c>
      <c r="AL84" t="s">
        <v>100</v>
      </c>
      <c r="AM84" t="s">
        <v>24</v>
      </c>
      <c r="AN84" t="s">
        <v>25</v>
      </c>
      <c r="AO84" t="s">
        <v>100</v>
      </c>
      <c r="AP84" t="s">
        <v>100</v>
      </c>
      <c r="AQ84" t="s">
        <v>100</v>
      </c>
      <c r="AR84" t="s">
        <v>100</v>
      </c>
      <c r="AS84" t="s">
        <v>100</v>
      </c>
      <c r="AT84" t="s">
        <v>100</v>
      </c>
      <c r="AU84" t="s">
        <v>100</v>
      </c>
      <c r="AV84" t="s">
        <v>100</v>
      </c>
      <c r="AY84" t="s">
        <v>492</v>
      </c>
      <c r="AZ84" t="s">
        <v>493</v>
      </c>
      <c r="BA84" t="s">
        <v>494</v>
      </c>
      <c r="BB84" t="s">
        <v>95</v>
      </c>
      <c r="BC84" t="s">
        <v>95</v>
      </c>
      <c r="BD84" s="4">
        <v>46177</v>
      </c>
      <c r="BE84" s="4"/>
      <c r="BF84" t="s">
        <v>206</v>
      </c>
      <c r="BG84" t="s">
        <v>97</v>
      </c>
      <c r="BH84" t="s">
        <v>98</v>
      </c>
      <c r="BI84" s="4">
        <v>46252</v>
      </c>
      <c r="BJ84" s="4"/>
      <c r="BL84" t="s">
        <v>99</v>
      </c>
      <c r="BM84" t="s">
        <v>95</v>
      </c>
      <c r="BN84" t="s">
        <v>100</v>
      </c>
      <c r="BO84" t="s">
        <v>100</v>
      </c>
      <c r="BP84" t="s">
        <v>100</v>
      </c>
      <c r="BQ84" t="s">
        <v>100</v>
      </c>
      <c r="BR84" t="s">
        <v>100</v>
      </c>
      <c r="BS84" t="s">
        <v>100</v>
      </c>
      <c r="BT84" t="s">
        <v>100</v>
      </c>
      <c r="BU84" t="s">
        <v>100</v>
      </c>
      <c r="BV84" t="s">
        <v>100</v>
      </c>
      <c r="BW84" t="s">
        <v>100</v>
      </c>
      <c r="BX84" t="s">
        <v>100</v>
      </c>
      <c r="BY84" t="s">
        <v>29</v>
      </c>
      <c r="BZ84" t="s">
        <v>100</v>
      </c>
      <c r="CA84" t="s">
        <v>100</v>
      </c>
      <c r="CB84" t="s">
        <v>100</v>
      </c>
      <c r="CC84" t="s">
        <v>100</v>
      </c>
      <c r="CE84" t="s">
        <v>124</v>
      </c>
      <c r="CF84" t="s">
        <v>385</v>
      </c>
      <c r="CG84" t="s">
        <v>386</v>
      </c>
      <c r="CH84" t="s">
        <v>94</v>
      </c>
      <c r="CI84" t="s">
        <v>95</v>
      </c>
      <c r="CJ84" s="4">
        <v>46164</v>
      </c>
      <c r="CK84" s="4"/>
      <c r="CL84" t="s">
        <v>538</v>
      </c>
      <c r="CM84" t="s">
        <v>111</v>
      </c>
      <c r="CO84" s="4" t="s">
        <v>95</v>
      </c>
      <c r="CP84" s="4"/>
      <c r="CR84" t="s">
        <v>99</v>
      </c>
      <c r="CS84" t="s">
        <v>95</v>
      </c>
      <c r="CT84" t="s">
        <v>100</v>
      </c>
      <c r="CU84" t="s">
        <v>100</v>
      </c>
      <c r="CV84" t="s">
        <v>100</v>
      </c>
      <c r="CW84" t="s">
        <v>100</v>
      </c>
      <c r="CX84" t="s">
        <v>100</v>
      </c>
      <c r="CY84" t="s">
        <v>100</v>
      </c>
      <c r="CZ84" t="s">
        <v>100</v>
      </c>
      <c r="DA84" t="s">
        <v>25</v>
      </c>
      <c r="DB84" t="s">
        <v>100</v>
      </c>
      <c r="DC84" t="s">
        <v>100</v>
      </c>
      <c r="DD84" t="s">
        <v>100</v>
      </c>
      <c r="DE84" t="s">
        <v>100</v>
      </c>
      <c r="DF84" t="s">
        <v>100</v>
      </c>
      <c r="DG84" t="s">
        <v>100</v>
      </c>
      <c r="DH84" t="s">
        <v>100</v>
      </c>
      <c r="DI84" t="s">
        <v>100</v>
      </c>
      <c r="DK84" t="str">
        <f>IF(AND(XPlan_raw[[#This Row],[BEng in Electronics]]&lt;&gt;"(tom)",XPlan_raw[[#This Row],[BEng in Electronics]]&lt;&gt;""),CT$11,"")</f>
        <v/>
      </c>
      <c r="DL84" t="str">
        <f>IF(AND(XPlan_raw[[#This Row],[BEng in Mechanical Engineering]]&lt;&gt;"(tom)",XPlan_raw[[#This Row],[BEng in Mechanical Engineering]]&lt;&gt;""),CU$11,"")</f>
        <v/>
      </c>
      <c r="DM84" t="str">
        <f>IF(AND(XPlan_raw[[#This Row],[BEng in Mechatronics]]&lt;&gt;"(tom)",XPlan_raw[[#This Row],[BEng in Mechatronics]]&lt;&gt;""),CV$11,"")</f>
        <v/>
      </c>
      <c r="DN84" t="str">
        <f>IF(AND(XPlan_raw[[#This Row],[BSc in Electronics]]&lt;&gt;"(tom)",XPlan_raw[[#This Row],[BSc in Electronics]]&lt;&gt;""),CW$11,"")</f>
        <v/>
      </c>
      <c r="DO84" t="str">
        <f>IF(AND(XPlan_raw[[#This Row],[BSc in I&amp;B]]&lt;&gt;"(tom)",XPlan_raw[[#This Row],[BSc in I&amp;B]]&lt;&gt;""),CX$11,"")</f>
        <v/>
      </c>
      <c r="DP84" t="str">
        <f>IF(AND(XPlan_raw[[#This Row],[BSc in Software]]&lt;&gt;"(tom)",XPlan_raw[[#This Row],[BSc in Software]]&lt;&gt;""),CY$11,"")</f>
        <v/>
      </c>
      <c r="DQ84" t="str">
        <f>IF(AND(XPlan_raw[[#This Row],[BSc in Mechanical Engineering]]&lt;&gt;"(tom)",XPlan_raw[[#This Row],[BSc in Mechanical Engineering]]&lt;&gt;""),CZ$11,"")</f>
        <v/>
      </c>
      <c r="DR84" t="str">
        <f>IF(AND(XPlan_raw[[#This Row],[BSc in Mechatronic Engineering]]&lt;&gt;"(tom)",XPlan_raw[[#This Row],[BSc in Mechatronic Engineering]]&lt;&gt;""),DA$11,"")</f>
        <v>BSc in Mechatronic Engineering - Sdb.</v>
      </c>
      <c r="DS84" t="str">
        <f>IF(AND(XPlan_raw[[#This Row],[MSc in Electronics]]&lt;&gt;"(tom)",XPlan_raw[[#This Row],[MSc in Electronics]]&lt;&gt;""),DB$11,"")</f>
        <v/>
      </c>
      <c r="DT84" t="str">
        <f>IF(AND(XPlan_raw[[#This Row],[MSc in I&amp;B]]&lt;&gt;"(tom)",XPlan_raw[[#This Row],[MSc in I&amp;B]]&lt;&gt;""),DC$11,"")</f>
        <v/>
      </c>
      <c r="DU84" t="str">
        <f>IF(AND(XPlan_raw[[#This Row],[MSc in Pysics and Technology]]&lt;&gt;"(tom)",XPlan_raw[[#This Row],[MSc in Pysics and Technology]]&lt;&gt;""),DD$11,"")</f>
        <v/>
      </c>
      <c r="DV84" t="str">
        <f>IF(AND(XPlan_raw[[#This Row],[MSc in Software]]&lt;&gt;"(tom)",XPlan_raw[[#This Row],[MSc in Software]]&lt;&gt;""),DE$11,"")</f>
        <v/>
      </c>
      <c r="DW84" t="str">
        <f>IF(AND(XPlan_raw[[#This Row],[MSc in Mechanical Engineering]]&lt;&gt;"(tom)",XPlan_raw[[#This Row],[MSc in Mechanical Engineering]]&lt;&gt;""),DF$11,"")</f>
        <v/>
      </c>
      <c r="DX84" t="str">
        <f>IF(AND(XPlan_raw[[#This Row],[MSc in Mechatronic Engineering]]&lt;&gt;"(tom)",XPlan_raw[[#This Row],[MSc in Mechatronic Engineering]]&lt;&gt;""),DG$11,"")</f>
        <v/>
      </c>
      <c r="DY84" t="str">
        <f>IF(AND(XPlan_raw[[#This Row],[MSc in Supply Chain Digitalisation ]]&lt;&gt;"(tom)",XPlan_raw[[#This Row],[MSc in Supply Chain Digitalisation ]]&lt;&gt;""),DH$11,"")</f>
        <v/>
      </c>
      <c r="DZ84" t="str">
        <f>IF(AND(XPlan_raw[[#This Row],[Enkeltfag/Exchange]]&lt;&gt;"(tom)",XPlan_raw[[#This Row],[Enkeltfag/Exchange]]&lt;&gt;""),DI$11,"")</f>
        <v/>
      </c>
    </row>
    <row r="85" spans="2:130" x14ac:dyDescent="0.25">
      <c r="B85" t="str">
        <f>IF(Q85="ja",XPlan_rawFinal[[#This Row],[EKA_kode]],"")</f>
        <v>T340084402</v>
      </c>
      <c r="C85" t="str">
        <f>IF(XPlan[[#This Row],[EKA]]&lt;&gt;"",XPlan_rawFinal[[#This Row],[eka_langtnavn]],"")</f>
        <v>Embedded Systems 2</v>
      </c>
      <c r="D85" t="str">
        <f>IF(XPlan[[#This Row],[EKA]]&lt;&gt;"",IF(XPlan_rawFinal[[#This Row],[Interne-kode]]&lt;&gt;"(tom)",XPlan_rawFinal[[#This Row],[Interne-kode]],""),"")</f>
        <v>MC-EMB2</v>
      </c>
      <c r="E8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2,4</v>
      </c>
      <c r="F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</v>
      </c>
      <c r="G85" t="str">
        <f>IF(XPlan[[#This Row],[EKA]]&lt;&gt;"",IF(XPlan_rawFinal[[#This Row],[Campus]]&lt;&gt;"(tom)",XPlan_rawFinal[[#This Row],[Campus]],""),"")</f>
        <v>Sønderborg</v>
      </c>
      <c r="H85" t="str">
        <f>IF(XPlan[[#This Row],[EKA]]&lt;&gt;"",IF(OR(XPlan_rawFinal[[#This Row],[Prøveform]]="(tom)",XPlan_rawFinal[[#This Row],[Prøveform]]=""),"",XPlan_rawFinal[[#This Row],[Prøveform]]),"")</f>
        <v>Written examination</v>
      </c>
      <c r="I85" t="str">
        <f>IF(XPlan[[#This Row],[EKA]]&lt;&gt;"",IF(XPlan_rawFinal[[#This Row],[Eksaminator_samlet]]&lt;&gt;"",XPlan_rawFinal[[#This Row],[Eksaminator_samlet]],""),"")</f>
        <v>Alin Marian Drimus</v>
      </c>
      <c r="J85" t="str">
        <f>IF(XPlan[[#This Row],[EKA]]&lt;&gt;"",IF(OR(XPlan_rawFinal[[#This Row],[Censur]]="(tom)",XPlan_rawFinal[[#This Row],[Censur]]=""),"",XPlan_rawFinal[[#This Row],[Censur]]),"")</f>
        <v>Second examiner: Internal</v>
      </c>
      <c r="K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11-08-2026</v>
      </c>
      <c r="L85" t="s">
        <v>90</v>
      </c>
      <c r="M85" t="str">
        <f>IF(XPlan[[#This Row],[EKA]]&lt;&gt;"",IF(XPlan_rawFinal[[#This Row],[BEMÆRK]]&lt;&gt;"(tom)",XPlan_rawFinal[[#This Row],[BEMÆRK]],""),"")</f>
        <v/>
      </c>
      <c r="N8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Sdb.,BSc in Enginreering, Innovation and Business - Sdb.,,,BSc in Mechatronic Engineering - Sdb.,,,,,,,,,All exams</v>
      </c>
      <c r="Q85" t="s">
        <v>107</v>
      </c>
      <c r="R85" t="s">
        <v>359</v>
      </c>
      <c r="S85" t="s">
        <v>360</v>
      </c>
      <c r="T85" t="s">
        <v>361</v>
      </c>
      <c r="U85" t="s">
        <v>291</v>
      </c>
      <c r="V85" t="s">
        <v>167</v>
      </c>
      <c r="W85" s="4">
        <v>46176</v>
      </c>
      <c r="Y85" t="s">
        <v>182</v>
      </c>
      <c r="Z85" t="s">
        <v>97</v>
      </c>
      <c r="AA85" t="s">
        <v>98</v>
      </c>
      <c r="AB85" s="4">
        <v>46245</v>
      </c>
      <c r="AE85" t="s">
        <v>99</v>
      </c>
      <c r="AF85" t="s">
        <v>95</v>
      </c>
      <c r="AG85" t="s">
        <v>18</v>
      </c>
      <c r="AH85" t="s">
        <v>100</v>
      </c>
      <c r="AI85" t="s">
        <v>20</v>
      </c>
      <c r="AJ85" t="s">
        <v>21</v>
      </c>
      <c r="AK85" t="s">
        <v>22</v>
      </c>
      <c r="AL85" t="s">
        <v>100</v>
      </c>
      <c r="AM85" t="s">
        <v>100</v>
      </c>
      <c r="AN85" t="s">
        <v>25</v>
      </c>
      <c r="AO85" t="s">
        <v>100</v>
      </c>
      <c r="AP85" t="s">
        <v>100</v>
      </c>
      <c r="AQ85" t="s">
        <v>100</v>
      </c>
      <c r="AR85" t="s">
        <v>100</v>
      </c>
      <c r="AS85" t="s">
        <v>100</v>
      </c>
      <c r="AT85" t="s">
        <v>100</v>
      </c>
      <c r="AU85" t="s">
        <v>100</v>
      </c>
      <c r="AV85" t="s">
        <v>100</v>
      </c>
      <c r="AY85" t="s">
        <v>476</v>
      </c>
      <c r="AZ85" t="s">
        <v>477</v>
      </c>
      <c r="BA85" t="s">
        <v>478</v>
      </c>
      <c r="BB85" t="s">
        <v>95</v>
      </c>
      <c r="BC85" t="s">
        <v>95</v>
      </c>
      <c r="BD85" s="4">
        <v>46177</v>
      </c>
      <c r="BE85" s="4"/>
      <c r="BF85" t="s">
        <v>532</v>
      </c>
      <c r="BG85" t="s">
        <v>97</v>
      </c>
      <c r="BH85" t="s">
        <v>98</v>
      </c>
      <c r="BI85" s="4">
        <v>46246</v>
      </c>
      <c r="BJ85" s="4"/>
      <c r="BL85" t="s">
        <v>99</v>
      </c>
      <c r="BM85" t="s">
        <v>95</v>
      </c>
      <c r="BN85" t="s">
        <v>100</v>
      </c>
      <c r="BO85" t="s">
        <v>100</v>
      </c>
      <c r="BP85" t="s">
        <v>100</v>
      </c>
      <c r="BQ85" t="s">
        <v>100</v>
      </c>
      <c r="BR85" t="s">
        <v>100</v>
      </c>
      <c r="BS85" t="s">
        <v>23</v>
      </c>
      <c r="BT85" t="s">
        <v>100</v>
      </c>
      <c r="BU85" t="s">
        <v>100</v>
      </c>
      <c r="BV85" t="s">
        <v>100</v>
      </c>
      <c r="BW85" t="s">
        <v>100</v>
      </c>
      <c r="BX85" t="s">
        <v>100</v>
      </c>
      <c r="BY85" t="s">
        <v>100</v>
      </c>
      <c r="BZ85" t="s">
        <v>100</v>
      </c>
      <c r="CA85" t="s">
        <v>100</v>
      </c>
      <c r="CB85" t="s">
        <v>100</v>
      </c>
      <c r="CC85" t="s">
        <v>100</v>
      </c>
      <c r="CE85" t="s">
        <v>387</v>
      </c>
      <c r="CF85" t="s">
        <v>388</v>
      </c>
      <c r="CG85" t="s">
        <v>389</v>
      </c>
      <c r="CH85" t="s">
        <v>291</v>
      </c>
      <c r="CI85" t="s">
        <v>95</v>
      </c>
      <c r="CJ85" s="4">
        <v>46192</v>
      </c>
      <c r="CK85" s="4"/>
      <c r="CL85" t="s">
        <v>517</v>
      </c>
      <c r="CM85" t="s">
        <v>102</v>
      </c>
      <c r="CN85" t="s">
        <v>98</v>
      </c>
      <c r="CO85" s="4">
        <v>46252</v>
      </c>
      <c r="CP85" s="4"/>
      <c r="CR85" t="s">
        <v>99</v>
      </c>
      <c r="CS85" t="s">
        <v>95</v>
      </c>
      <c r="CT85" t="s">
        <v>100</v>
      </c>
      <c r="CU85" t="s">
        <v>100</v>
      </c>
      <c r="CV85" t="s">
        <v>100</v>
      </c>
      <c r="CW85" t="s">
        <v>100</v>
      </c>
      <c r="CX85" t="s">
        <v>100</v>
      </c>
      <c r="CY85" t="s">
        <v>100</v>
      </c>
      <c r="CZ85" t="s">
        <v>100</v>
      </c>
      <c r="DA85" t="s">
        <v>100</v>
      </c>
      <c r="DB85" t="s">
        <v>100</v>
      </c>
      <c r="DC85" t="s">
        <v>100</v>
      </c>
      <c r="DD85" t="s">
        <v>100</v>
      </c>
      <c r="DE85" t="s">
        <v>100</v>
      </c>
      <c r="DF85" t="s">
        <v>100</v>
      </c>
      <c r="DG85" t="s">
        <v>31</v>
      </c>
      <c r="DH85" t="s">
        <v>100</v>
      </c>
      <c r="DI85" t="s">
        <v>33</v>
      </c>
      <c r="DK85" t="str">
        <f>IF(AND(XPlan_raw[[#This Row],[BEng in Electronics]]&lt;&gt;"(tom)",XPlan_raw[[#This Row],[BEng in Electronics]]&lt;&gt;""),CT$11,"")</f>
        <v/>
      </c>
      <c r="DL85" t="str">
        <f>IF(AND(XPlan_raw[[#This Row],[BEng in Mechanical Engineering]]&lt;&gt;"(tom)",XPlan_raw[[#This Row],[BEng in Mechanical Engineering]]&lt;&gt;""),CU$11,"")</f>
        <v/>
      </c>
      <c r="DM85" t="str">
        <f>IF(AND(XPlan_raw[[#This Row],[BEng in Mechatronics]]&lt;&gt;"(tom)",XPlan_raw[[#This Row],[BEng in Mechatronics]]&lt;&gt;""),CV$11,"")</f>
        <v/>
      </c>
      <c r="DN85" t="str">
        <f>IF(AND(XPlan_raw[[#This Row],[BSc in Electronics]]&lt;&gt;"(tom)",XPlan_raw[[#This Row],[BSc in Electronics]]&lt;&gt;""),CW$11,"")</f>
        <v/>
      </c>
      <c r="DO85" t="str">
        <f>IF(AND(XPlan_raw[[#This Row],[BSc in I&amp;B]]&lt;&gt;"(tom)",XPlan_raw[[#This Row],[BSc in I&amp;B]]&lt;&gt;""),CX$11,"")</f>
        <v/>
      </c>
      <c r="DP85" t="str">
        <f>IF(AND(XPlan_raw[[#This Row],[BSc in Software]]&lt;&gt;"(tom)",XPlan_raw[[#This Row],[BSc in Software]]&lt;&gt;""),CY$11,"")</f>
        <v/>
      </c>
      <c r="DQ85" t="str">
        <f>IF(AND(XPlan_raw[[#This Row],[BSc in Mechanical Engineering]]&lt;&gt;"(tom)",XPlan_raw[[#This Row],[BSc in Mechanical Engineering]]&lt;&gt;""),CZ$11,"")</f>
        <v/>
      </c>
      <c r="DR85" t="str">
        <f>IF(AND(XPlan_raw[[#This Row],[BSc in Mechatronic Engineering]]&lt;&gt;"(tom)",XPlan_raw[[#This Row],[BSc in Mechatronic Engineering]]&lt;&gt;""),DA$11,"")</f>
        <v/>
      </c>
      <c r="DS85" t="str">
        <f>IF(AND(XPlan_raw[[#This Row],[MSc in Electronics]]&lt;&gt;"(tom)",XPlan_raw[[#This Row],[MSc in Electronics]]&lt;&gt;""),DB$11,"")</f>
        <v/>
      </c>
      <c r="DT85" t="str">
        <f>IF(AND(XPlan_raw[[#This Row],[MSc in I&amp;B]]&lt;&gt;"(tom)",XPlan_raw[[#This Row],[MSc in I&amp;B]]&lt;&gt;""),DC$11,"")</f>
        <v/>
      </c>
      <c r="DU85" t="str">
        <f>IF(AND(XPlan_raw[[#This Row],[MSc in Pysics and Technology]]&lt;&gt;"(tom)",XPlan_raw[[#This Row],[MSc in Pysics and Technology]]&lt;&gt;""),DD$11,"")</f>
        <v/>
      </c>
      <c r="DV85" t="str">
        <f>IF(AND(XPlan_raw[[#This Row],[MSc in Software]]&lt;&gt;"(tom)",XPlan_raw[[#This Row],[MSc in Software]]&lt;&gt;""),DE$11,"")</f>
        <v/>
      </c>
      <c r="DW85" t="str">
        <f>IF(AND(XPlan_raw[[#This Row],[MSc in Mechanical Engineering]]&lt;&gt;"(tom)",XPlan_raw[[#This Row],[MSc in Mechanical Engineering]]&lt;&gt;""),DF$11,"")</f>
        <v/>
      </c>
      <c r="DX85" t="str">
        <f>IF(AND(XPlan_raw[[#This Row],[MSc in Mechatronic Engineering]]&lt;&gt;"(tom)",XPlan_raw[[#This Row],[MSc in Mechatronic Engineering]]&lt;&gt;""),DG$11,"")</f>
        <v>MSc in Mechatronic Engineering - Sdb.</v>
      </c>
      <c r="DY85" t="str">
        <f>IF(AND(XPlan_raw[[#This Row],[MSc in Supply Chain Digitalisation ]]&lt;&gt;"(tom)",XPlan_raw[[#This Row],[MSc in Supply Chain Digitalisation ]]&lt;&gt;""),DH$11,"")</f>
        <v/>
      </c>
      <c r="DZ85" t="str">
        <f>IF(AND(XPlan_raw[[#This Row],[Enkeltfag/Exchange]]&lt;&gt;"(tom)",XPlan_raw[[#This Row],[Enkeltfag/Exchange]]&lt;&gt;""),DI$11,"")</f>
        <v>Exchange students</v>
      </c>
    </row>
    <row r="86" spans="2:130" x14ac:dyDescent="0.25">
      <c r="B86" t="str">
        <f>IF(Q86="ja",XPlan_rawFinal[[#This Row],[EKA_kode]],"")</f>
        <v>T350046402</v>
      </c>
      <c r="C86" t="str">
        <f>IF(XPlan[[#This Row],[EKA]]&lt;&gt;"",XPlan_rawFinal[[#This Row],[eka_langtnavn]],"")</f>
        <v xml:space="preserve">Fault Tolerant Control </v>
      </c>
      <c r="D86" t="str">
        <f>IF(XPlan[[#This Row],[EKA]]&lt;&gt;"",IF(XPlan_rawFinal[[#This Row],[Interne-kode]]&lt;&gt;"(tom)",XPlan_rawFinal[[#This Row],[Interne-kode]],""),"")</f>
        <v>MC-FTC</v>
      </c>
      <c r="E8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03-06-2026 - 04-06-2026</v>
      </c>
      <c r="G86" t="str">
        <f>IF(XPlan[[#This Row],[EKA]]&lt;&gt;"",IF(XPlan_rawFinal[[#This Row],[Campus]]&lt;&gt;"(tom)",XPlan_rawFinal[[#This Row],[Campus]],""),"")</f>
        <v>Sønderborg</v>
      </c>
      <c r="H86" t="str">
        <f>IF(XPlan[[#This Row],[EKA]]&lt;&gt;"",IF(OR(XPlan_rawFinal[[#This Row],[Prøveform]]="(tom)",XPlan_rawFinal[[#This Row],[Prøveform]]=""),"",XPlan_rawFinal[[#This Row],[Prøveform]]),"")</f>
        <v>Oral examination</v>
      </c>
      <c r="I86" t="str">
        <f>IF(XPlan[[#This Row],[EKA]]&lt;&gt;"",IF(XPlan_rawFinal[[#This Row],[Eksaminator_samlet]]&lt;&gt;"",XPlan_rawFinal[[#This Row],[Eksaminator_samlet]],""),"")</f>
        <v>Mahmood Mazare</v>
      </c>
      <c r="J86" t="str">
        <f>IF(XPlan[[#This Row],[EKA]]&lt;&gt;"",IF(OR(XPlan_rawFinal[[#This Row],[Censur]]="(tom)",XPlan_rawFinal[[#This Row],[Censur]]=""),"",XPlan_rawFinal[[#This Row],[Censur]]),"")</f>
        <v>Second examiner: Internal</v>
      </c>
      <c r="K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86" t="s">
        <v>90</v>
      </c>
      <c r="M86" t="str">
        <f>IF(XPlan[[#This Row],[EKA]]&lt;&gt;"",IF(XPlan_rawFinal[[#This Row],[BEMÆRK]]&lt;&gt;"(tom)",XPlan_rawFinal[[#This Row],[BEMÆRK]],""),"")</f>
        <v/>
      </c>
      <c r="N8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,,,,,,,,,,,,,MSc in Mechatronic Engineering - Sdb.,,,All exams</v>
      </c>
      <c r="Q86" t="s">
        <v>107</v>
      </c>
      <c r="R86" t="s">
        <v>403</v>
      </c>
      <c r="S86" t="s">
        <v>404</v>
      </c>
      <c r="T86" t="s">
        <v>405</v>
      </c>
      <c r="U86" t="s">
        <v>291</v>
      </c>
      <c r="V86" t="s">
        <v>95</v>
      </c>
      <c r="W86" s="4">
        <v>46176</v>
      </c>
      <c r="X86" s="4">
        <v>46177</v>
      </c>
      <c r="Y86" t="s">
        <v>520</v>
      </c>
      <c r="Z86" t="s">
        <v>111</v>
      </c>
      <c r="AA86" t="s">
        <v>98</v>
      </c>
      <c r="AB86" s="4">
        <v>46260</v>
      </c>
      <c r="AE86" t="s">
        <v>99</v>
      </c>
      <c r="AF86" t="s">
        <v>95</v>
      </c>
      <c r="AG86" t="s">
        <v>100</v>
      </c>
      <c r="AH86" t="s">
        <v>100</v>
      </c>
      <c r="AI86" t="s">
        <v>100</v>
      </c>
      <c r="AJ86" t="s">
        <v>100</v>
      </c>
      <c r="AK86" t="s">
        <v>100</v>
      </c>
      <c r="AL86" t="s">
        <v>100</v>
      </c>
      <c r="AM86" t="s">
        <v>100</v>
      </c>
      <c r="AN86" t="s">
        <v>100</v>
      </c>
      <c r="AO86" t="s">
        <v>100</v>
      </c>
      <c r="AP86" t="s">
        <v>100</v>
      </c>
      <c r="AQ86" t="s">
        <v>100</v>
      </c>
      <c r="AR86" t="s">
        <v>100</v>
      </c>
      <c r="AS86" t="s">
        <v>100</v>
      </c>
      <c r="AT86" t="s">
        <v>31</v>
      </c>
      <c r="AU86" t="s">
        <v>100</v>
      </c>
      <c r="AV86" t="s">
        <v>100</v>
      </c>
      <c r="AY86" t="s">
        <v>442</v>
      </c>
      <c r="AZ86" t="s">
        <v>443</v>
      </c>
      <c r="BA86" t="s">
        <v>444</v>
      </c>
      <c r="BB86" t="s">
        <v>167</v>
      </c>
      <c r="BC86" t="s">
        <v>149</v>
      </c>
      <c r="BD86" s="4">
        <v>46177</v>
      </c>
      <c r="BE86" s="4"/>
      <c r="BF86" t="s">
        <v>512</v>
      </c>
      <c r="BG86" t="s">
        <v>111</v>
      </c>
      <c r="BH86" t="s">
        <v>98</v>
      </c>
      <c r="BI86" s="4">
        <v>46258</v>
      </c>
      <c r="BJ86" s="4"/>
      <c r="BL86" t="s">
        <v>99</v>
      </c>
      <c r="BM86" t="s">
        <v>95</v>
      </c>
      <c r="BN86" t="s">
        <v>100</v>
      </c>
      <c r="BO86" t="s">
        <v>19</v>
      </c>
      <c r="BP86" t="s">
        <v>20</v>
      </c>
      <c r="BQ86" t="s">
        <v>100</v>
      </c>
      <c r="BR86" t="s">
        <v>100</v>
      </c>
      <c r="BS86" t="s">
        <v>100</v>
      </c>
      <c r="BT86" t="s">
        <v>100</v>
      </c>
      <c r="BU86" t="s">
        <v>25</v>
      </c>
      <c r="BV86" t="s">
        <v>100</v>
      </c>
      <c r="BW86" t="s">
        <v>100</v>
      </c>
      <c r="BX86" t="s">
        <v>100</v>
      </c>
      <c r="BY86" t="s">
        <v>100</v>
      </c>
      <c r="BZ86" t="s">
        <v>100</v>
      </c>
      <c r="CA86" t="s">
        <v>100</v>
      </c>
      <c r="CB86" t="s">
        <v>100</v>
      </c>
      <c r="CC86" t="s">
        <v>33</v>
      </c>
      <c r="CE86" t="s">
        <v>390</v>
      </c>
      <c r="CF86" t="s">
        <v>391</v>
      </c>
      <c r="CG86" t="s">
        <v>392</v>
      </c>
      <c r="CH86" t="s">
        <v>291</v>
      </c>
      <c r="CI86" t="s">
        <v>95</v>
      </c>
      <c r="CJ86" s="4">
        <v>46183</v>
      </c>
      <c r="CK86" s="4"/>
      <c r="CL86" t="s">
        <v>155</v>
      </c>
      <c r="CM86" t="s">
        <v>97</v>
      </c>
      <c r="CN86" t="s">
        <v>98</v>
      </c>
      <c r="CO86" s="4">
        <v>46258</v>
      </c>
      <c r="CP86" s="4"/>
      <c r="CR86" t="s">
        <v>99</v>
      </c>
      <c r="CS86" t="s">
        <v>95</v>
      </c>
      <c r="CT86" t="s">
        <v>100</v>
      </c>
      <c r="CU86" t="s">
        <v>100</v>
      </c>
      <c r="CV86" t="s">
        <v>100</v>
      </c>
      <c r="CW86" t="s">
        <v>100</v>
      </c>
      <c r="CX86" t="s">
        <v>100</v>
      </c>
      <c r="CY86" t="s">
        <v>100</v>
      </c>
      <c r="CZ86" t="s">
        <v>100</v>
      </c>
      <c r="DA86" t="s">
        <v>100</v>
      </c>
      <c r="DB86" t="s">
        <v>100</v>
      </c>
      <c r="DC86" t="s">
        <v>100</v>
      </c>
      <c r="DD86" t="s">
        <v>100</v>
      </c>
      <c r="DE86" t="s">
        <v>100</v>
      </c>
      <c r="DF86" t="s">
        <v>30</v>
      </c>
      <c r="DG86" t="s">
        <v>31</v>
      </c>
      <c r="DH86" t="s">
        <v>100</v>
      </c>
      <c r="DI86" t="s">
        <v>33</v>
      </c>
      <c r="DK86" t="str">
        <f>IF(AND(XPlan_raw[[#This Row],[BEng in Electronics]]&lt;&gt;"(tom)",XPlan_raw[[#This Row],[BEng in Electronics]]&lt;&gt;""),CT$11,"")</f>
        <v/>
      </c>
      <c r="DL86" t="str">
        <f>IF(AND(XPlan_raw[[#This Row],[BEng in Mechanical Engineering]]&lt;&gt;"(tom)",XPlan_raw[[#This Row],[BEng in Mechanical Engineering]]&lt;&gt;""),CU$11,"")</f>
        <v/>
      </c>
      <c r="DM86" t="str">
        <f>IF(AND(XPlan_raw[[#This Row],[BEng in Mechatronics]]&lt;&gt;"(tom)",XPlan_raw[[#This Row],[BEng in Mechatronics]]&lt;&gt;""),CV$11,"")</f>
        <v/>
      </c>
      <c r="DN86" t="str">
        <f>IF(AND(XPlan_raw[[#This Row],[BSc in Electronics]]&lt;&gt;"(tom)",XPlan_raw[[#This Row],[BSc in Electronics]]&lt;&gt;""),CW$11,"")</f>
        <v/>
      </c>
      <c r="DO86" t="str">
        <f>IF(AND(XPlan_raw[[#This Row],[BSc in I&amp;B]]&lt;&gt;"(tom)",XPlan_raw[[#This Row],[BSc in I&amp;B]]&lt;&gt;""),CX$11,"")</f>
        <v/>
      </c>
      <c r="DP86" t="str">
        <f>IF(AND(XPlan_raw[[#This Row],[BSc in Software]]&lt;&gt;"(tom)",XPlan_raw[[#This Row],[BSc in Software]]&lt;&gt;""),CY$11,"")</f>
        <v/>
      </c>
      <c r="DQ86" t="str">
        <f>IF(AND(XPlan_raw[[#This Row],[BSc in Mechanical Engineering]]&lt;&gt;"(tom)",XPlan_raw[[#This Row],[BSc in Mechanical Engineering]]&lt;&gt;""),CZ$11,"")</f>
        <v/>
      </c>
      <c r="DR86" t="str">
        <f>IF(AND(XPlan_raw[[#This Row],[BSc in Mechatronic Engineering]]&lt;&gt;"(tom)",XPlan_raw[[#This Row],[BSc in Mechatronic Engineering]]&lt;&gt;""),DA$11,"")</f>
        <v/>
      </c>
      <c r="DS86" t="str">
        <f>IF(AND(XPlan_raw[[#This Row],[MSc in Electronics]]&lt;&gt;"(tom)",XPlan_raw[[#This Row],[MSc in Electronics]]&lt;&gt;""),DB$11,"")</f>
        <v/>
      </c>
      <c r="DT86" t="str">
        <f>IF(AND(XPlan_raw[[#This Row],[MSc in I&amp;B]]&lt;&gt;"(tom)",XPlan_raw[[#This Row],[MSc in I&amp;B]]&lt;&gt;""),DC$11,"")</f>
        <v/>
      </c>
      <c r="DU86" t="str">
        <f>IF(AND(XPlan_raw[[#This Row],[MSc in Pysics and Technology]]&lt;&gt;"(tom)",XPlan_raw[[#This Row],[MSc in Pysics and Technology]]&lt;&gt;""),DD$11,"")</f>
        <v/>
      </c>
      <c r="DV86" t="str">
        <f>IF(AND(XPlan_raw[[#This Row],[MSc in Software]]&lt;&gt;"(tom)",XPlan_raw[[#This Row],[MSc in Software]]&lt;&gt;""),DE$11,"")</f>
        <v/>
      </c>
      <c r="DW86" t="str">
        <f>IF(AND(XPlan_raw[[#This Row],[MSc in Mechanical Engineering]]&lt;&gt;"(tom)",XPlan_raw[[#This Row],[MSc in Mechanical Engineering]]&lt;&gt;""),DF$11,"")</f>
        <v>MSc in Mechanical Engineering - Sdb.</v>
      </c>
      <c r="DX86" t="str">
        <f>IF(AND(XPlan_raw[[#This Row],[MSc in Mechatronic Engineering]]&lt;&gt;"(tom)",XPlan_raw[[#This Row],[MSc in Mechatronic Engineering]]&lt;&gt;""),DG$11,"")</f>
        <v>MSc in Mechatronic Engineering - Sdb.</v>
      </c>
      <c r="DY86" t="str">
        <f>IF(AND(XPlan_raw[[#This Row],[MSc in Supply Chain Digitalisation ]]&lt;&gt;"(tom)",XPlan_raw[[#This Row],[MSc in Supply Chain Digitalisation ]]&lt;&gt;""),DH$11,"")</f>
        <v/>
      </c>
      <c r="DZ86" t="str">
        <f>IF(AND(XPlan_raw[[#This Row],[Enkeltfag/Exchange]]&lt;&gt;"(tom)",XPlan_raw[[#This Row],[Enkeltfag/Exchange]]&lt;&gt;""),DI$11,"")</f>
        <v>Exchange students</v>
      </c>
    </row>
    <row r="87" spans="2:130" x14ac:dyDescent="0.25">
      <c r="B87" t="str">
        <f>IF(Q87="ja",XPlan_rawFinal[[#This Row],[EKA_kode]],"")</f>
        <v>T330004402</v>
      </c>
      <c r="C87" t="str">
        <f>IF(XPlan[[#This Row],[EKA]]&lt;&gt;"",XPlan_rawFinal[[#This Row],[eka_langtnavn]],"")</f>
        <v>Modeling and Simulation of Dynamic Systems</v>
      </c>
      <c r="D87" t="str">
        <f>IF(XPlan[[#This Row],[EKA]]&lt;&gt;"",IF(XPlan_rawFinal[[#This Row],[Interne-kode]]&lt;&gt;"(tom)",XPlan_rawFinal[[#This Row],[Interne-kode]],""),"")</f>
        <v xml:space="preserve">ME-MSDS </v>
      </c>
      <c r="E8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03-06-2026 - 04-06-2026</v>
      </c>
      <c r="G87" t="str">
        <f>IF(XPlan[[#This Row],[EKA]]&lt;&gt;"",IF(XPlan_rawFinal[[#This Row],[Campus]]&lt;&gt;"(tom)",XPlan_rawFinal[[#This Row],[Campus]],""),"")</f>
        <v>Sønderborg</v>
      </c>
      <c r="H87" t="str">
        <f>IF(XPlan[[#This Row],[EKA]]&lt;&gt;"",IF(OR(XPlan_rawFinal[[#This Row],[Prøveform]]="(tom)",XPlan_rawFinal[[#This Row],[Prøveform]]=""),"",XPlan_rawFinal[[#This Row],[Prøveform]]),"")</f>
        <v>Oral examination</v>
      </c>
      <c r="I87" t="str">
        <f>IF(XPlan[[#This Row],[EKA]]&lt;&gt;"",IF(XPlan_rawFinal[[#This Row],[Eksaminator_samlet]]&lt;&gt;"",XPlan_rawFinal[[#This Row],[Eksaminator_samlet]],""),"")</f>
        <v>Yingguang Chu</v>
      </c>
      <c r="J87" t="str">
        <f>IF(XPlan[[#This Row],[EKA]]&lt;&gt;"",IF(OR(XPlan_rawFinal[[#This Row],[Censur]]="(tom)",XPlan_rawFinal[[#This Row],[Censur]]=""),"",XPlan_rawFinal[[#This Row],[Censur]]),"")</f>
        <v>Second examiner: Internal</v>
      </c>
      <c r="K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87" t="s">
        <v>90</v>
      </c>
      <c r="M87" t="str">
        <f>IF(XPlan[[#This Row],[EKA]]&lt;&gt;"",IF(XPlan_rawFinal[[#This Row],[BEMÆRK]]&lt;&gt;"(tom)",XPlan_rawFinal[[#This Row],[BEMÆRK]],""),"")</f>
        <v/>
      </c>
      <c r="N8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Sdb.,,,,All exams</v>
      </c>
      <c r="Q87" t="s">
        <v>107</v>
      </c>
      <c r="R87" t="s">
        <v>314</v>
      </c>
      <c r="S87" t="s">
        <v>315</v>
      </c>
      <c r="T87" t="s">
        <v>316</v>
      </c>
      <c r="U87" t="s">
        <v>291</v>
      </c>
      <c r="V87" t="s">
        <v>95</v>
      </c>
      <c r="W87" s="4">
        <v>46176</v>
      </c>
      <c r="X87" s="4">
        <v>46177</v>
      </c>
      <c r="Y87" t="s">
        <v>135</v>
      </c>
      <c r="Z87" t="s">
        <v>111</v>
      </c>
      <c r="AA87" t="s">
        <v>98</v>
      </c>
      <c r="AB87" s="4">
        <v>46260</v>
      </c>
      <c r="AE87" t="s">
        <v>99</v>
      </c>
      <c r="AF87" t="s">
        <v>95</v>
      </c>
      <c r="AG87" t="s">
        <v>100</v>
      </c>
      <c r="AH87" t="s">
        <v>100</v>
      </c>
      <c r="AI87" t="s">
        <v>100</v>
      </c>
      <c r="AJ87" t="s">
        <v>100</v>
      </c>
      <c r="AK87" t="s">
        <v>100</v>
      </c>
      <c r="AL87" t="s">
        <v>100</v>
      </c>
      <c r="AM87" t="s">
        <v>100</v>
      </c>
      <c r="AN87" t="s">
        <v>100</v>
      </c>
      <c r="AO87" t="s">
        <v>100</v>
      </c>
      <c r="AP87" t="s">
        <v>100</v>
      </c>
      <c r="AQ87" t="s">
        <v>100</v>
      </c>
      <c r="AR87" t="s">
        <v>100</v>
      </c>
      <c r="AS87" t="s">
        <v>30</v>
      </c>
      <c r="AT87" t="s">
        <v>100</v>
      </c>
      <c r="AU87" t="s">
        <v>100</v>
      </c>
      <c r="AV87" t="s">
        <v>100</v>
      </c>
      <c r="AY87" t="s">
        <v>208</v>
      </c>
      <c r="AZ87" t="s">
        <v>209</v>
      </c>
      <c r="BA87" t="s">
        <v>210</v>
      </c>
      <c r="BB87" t="s">
        <v>95</v>
      </c>
      <c r="BC87" t="s">
        <v>95</v>
      </c>
      <c r="BD87" s="4">
        <v>46177</v>
      </c>
      <c r="BE87" s="4"/>
      <c r="BF87" t="s">
        <v>186</v>
      </c>
      <c r="BG87" t="s">
        <v>97</v>
      </c>
      <c r="BH87" t="s">
        <v>98</v>
      </c>
      <c r="BI87" s="4">
        <v>46254</v>
      </c>
      <c r="BJ87" s="4"/>
      <c r="BL87" t="s">
        <v>99</v>
      </c>
      <c r="BM87" t="s">
        <v>95</v>
      </c>
      <c r="BN87" t="s">
        <v>100</v>
      </c>
      <c r="BO87" t="s">
        <v>100</v>
      </c>
      <c r="BP87" t="s">
        <v>100</v>
      </c>
      <c r="BQ87" t="s">
        <v>100</v>
      </c>
      <c r="BR87" t="s">
        <v>100</v>
      </c>
      <c r="BS87" t="s">
        <v>100</v>
      </c>
      <c r="BT87" t="s">
        <v>100</v>
      </c>
      <c r="BU87" t="s">
        <v>100</v>
      </c>
      <c r="BV87" t="s">
        <v>26</v>
      </c>
      <c r="BW87" t="s">
        <v>100</v>
      </c>
      <c r="BX87" t="s">
        <v>100</v>
      </c>
      <c r="BY87" t="s">
        <v>100</v>
      </c>
      <c r="BZ87" t="s">
        <v>100</v>
      </c>
      <c r="CA87" t="s">
        <v>100</v>
      </c>
      <c r="CB87" t="s">
        <v>100</v>
      </c>
      <c r="CC87" t="s">
        <v>33</v>
      </c>
      <c r="CE87" t="s">
        <v>160</v>
      </c>
      <c r="CF87" t="s">
        <v>393</v>
      </c>
      <c r="CG87" t="s">
        <v>95</v>
      </c>
      <c r="CH87" t="s">
        <v>167</v>
      </c>
      <c r="CI87" t="s">
        <v>95</v>
      </c>
      <c r="CJ87" s="4">
        <v>46181</v>
      </c>
      <c r="CK87" s="4">
        <v>46203</v>
      </c>
      <c r="CL87" t="s">
        <v>145</v>
      </c>
      <c r="CM87" t="s">
        <v>109</v>
      </c>
      <c r="CN87" t="s">
        <v>98</v>
      </c>
      <c r="CO87" s="4">
        <v>46255</v>
      </c>
      <c r="CP87" s="4"/>
      <c r="CQ87" t="s">
        <v>134</v>
      </c>
      <c r="CR87" t="s">
        <v>99</v>
      </c>
      <c r="CS87" t="s">
        <v>95</v>
      </c>
      <c r="CT87" t="s">
        <v>100</v>
      </c>
      <c r="CU87" t="s">
        <v>100</v>
      </c>
      <c r="CV87" t="s">
        <v>100</v>
      </c>
      <c r="CW87" t="s">
        <v>100</v>
      </c>
      <c r="CX87" t="s">
        <v>100</v>
      </c>
      <c r="CY87" t="s">
        <v>100</v>
      </c>
      <c r="CZ87" t="s">
        <v>100</v>
      </c>
      <c r="DA87" t="s">
        <v>100</v>
      </c>
      <c r="DB87" t="s">
        <v>100</v>
      </c>
      <c r="DC87" t="s">
        <v>100</v>
      </c>
      <c r="DD87" t="s">
        <v>100</v>
      </c>
      <c r="DE87" t="s">
        <v>100</v>
      </c>
      <c r="DF87" t="s">
        <v>30</v>
      </c>
      <c r="DG87" t="s">
        <v>100</v>
      </c>
      <c r="DH87" t="s">
        <v>100</v>
      </c>
      <c r="DI87" t="s">
        <v>100</v>
      </c>
      <c r="DK87" t="str">
        <f>IF(AND(XPlan_raw[[#This Row],[BEng in Electronics]]&lt;&gt;"(tom)",XPlan_raw[[#This Row],[BEng in Electronics]]&lt;&gt;""),CT$11,"")</f>
        <v/>
      </c>
      <c r="DL87" t="str">
        <f>IF(AND(XPlan_raw[[#This Row],[BEng in Mechanical Engineering]]&lt;&gt;"(tom)",XPlan_raw[[#This Row],[BEng in Mechanical Engineering]]&lt;&gt;""),CU$11,"")</f>
        <v/>
      </c>
      <c r="DM87" t="str">
        <f>IF(AND(XPlan_raw[[#This Row],[BEng in Mechatronics]]&lt;&gt;"(tom)",XPlan_raw[[#This Row],[BEng in Mechatronics]]&lt;&gt;""),CV$11,"")</f>
        <v/>
      </c>
      <c r="DN87" t="str">
        <f>IF(AND(XPlan_raw[[#This Row],[BSc in Electronics]]&lt;&gt;"(tom)",XPlan_raw[[#This Row],[BSc in Electronics]]&lt;&gt;""),CW$11,"")</f>
        <v/>
      </c>
      <c r="DO87" t="str">
        <f>IF(AND(XPlan_raw[[#This Row],[BSc in I&amp;B]]&lt;&gt;"(tom)",XPlan_raw[[#This Row],[BSc in I&amp;B]]&lt;&gt;""),CX$11,"")</f>
        <v/>
      </c>
      <c r="DP87" t="str">
        <f>IF(AND(XPlan_raw[[#This Row],[BSc in Software]]&lt;&gt;"(tom)",XPlan_raw[[#This Row],[BSc in Software]]&lt;&gt;""),CY$11,"")</f>
        <v/>
      </c>
      <c r="DQ87" t="str">
        <f>IF(AND(XPlan_raw[[#This Row],[BSc in Mechanical Engineering]]&lt;&gt;"(tom)",XPlan_raw[[#This Row],[BSc in Mechanical Engineering]]&lt;&gt;""),CZ$11,"")</f>
        <v/>
      </c>
      <c r="DR87" t="str">
        <f>IF(AND(XPlan_raw[[#This Row],[BSc in Mechatronic Engineering]]&lt;&gt;"(tom)",XPlan_raw[[#This Row],[BSc in Mechatronic Engineering]]&lt;&gt;""),DA$11,"")</f>
        <v/>
      </c>
      <c r="DS87" t="str">
        <f>IF(AND(XPlan_raw[[#This Row],[MSc in Electronics]]&lt;&gt;"(tom)",XPlan_raw[[#This Row],[MSc in Electronics]]&lt;&gt;""),DB$11,"")</f>
        <v/>
      </c>
      <c r="DT87" t="str">
        <f>IF(AND(XPlan_raw[[#This Row],[MSc in I&amp;B]]&lt;&gt;"(tom)",XPlan_raw[[#This Row],[MSc in I&amp;B]]&lt;&gt;""),DC$11,"")</f>
        <v/>
      </c>
      <c r="DU87" t="str">
        <f>IF(AND(XPlan_raw[[#This Row],[MSc in Pysics and Technology]]&lt;&gt;"(tom)",XPlan_raw[[#This Row],[MSc in Pysics and Technology]]&lt;&gt;""),DD$11,"")</f>
        <v/>
      </c>
      <c r="DV87" t="str">
        <f>IF(AND(XPlan_raw[[#This Row],[MSc in Software]]&lt;&gt;"(tom)",XPlan_raw[[#This Row],[MSc in Software]]&lt;&gt;""),DE$11,"")</f>
        <v/>
      </c>
      <c r="DW87" t="str">
        <f>IF(AND(XPlan_raw[[#This Row],[MSc in Mechanical Engineering]]&lt;&gt;"(tom)",XPlan_raw[[#This Row],[MSc in Mechanical Engineering]]&lt;&gt;""),DF$11,"")</f>
        <v>MSc in Mechanical Engineering - Sdb.</v>
      </c>
      <c r="DX87" t="str">
        <f>IF(AND(XPlan_raw[[#This Row],[MSc in Mechatronic Engineering]]&lt;&gt;"(tom)",XPlan_raw[[#This Row],[MSc in Mechatronic Engineering]]&lt;&gt;""),DG$11,"")</f>
        <v/>
      </c>
      <c r="DY87" t="str">
        <f>IF(AND(XPlan_raw[[#This Row],[MSc in Supply Chain Digitalisation ]]&lt;&gt;"(tom)",XPlan_raw[[#This Row],[MSc in Supply Chain Digitalisation ]]&lt;&gt;""),DH$11,"")</f>
        <v/>
      </c>
      <c r="DZ87" t="str">
        <f>IF(AND(XPlan_raw[[#This Row],[Enkeltfag/Exchange]]&lt;&gt;"(tom)",XPlan_raw[[#This Row],[Enkeltfag/Exchange]]&lt;&gt;""),DI$11,"")</f>
        <v/>
      </c>
    </row>
    <row r="88" spans="2:130" x14ac:dyDescent="0.25">
      <c r="B88" t="str">
        <f>IF(Q88="ja",XPlan_rawFinal[[#This Row],[EKA_kode]],"")</f>
        <v>T630019402</v>
      </c>
      <c r="C88" t="str">
        <f>IF(XPlan[[#This Row],[EKA]]&lt;&gt;"",XPlan_rawFinal[[#This Row],[eka_langtnavn]],"")</f>
        <v>Software Architecture</v>
      </c>
      <c r="D88" t="str">
        <f>IF(XPlan[[#This Row],[EKA]]&lt;&gt;"",IF(XPlan_rawFinal[[#This Row],[Interne-kode]]&lt;&gt;"(tom)",XPlan_rawFinal[[#This Row],[Interne-kode]],""),"")</f>
        <v>SE6S-SOA</v>
      </c>
      <c r="E8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03-06-2026</v>
      </c>
      <c r="G88" t="str">
        <f>IF(XPlan[[#This Row],[EKA]]&lt;&gt;"",IF(XPlan_rawFinal[[#This Row],[Campus]]&lt;&gt;"(tom)",XPlan_rawFinal[[#This Row],[Campus]],""),"")</f>
        <v>Sønderborg</v>
      </c>
      <c r="H88" t="str">
        <f>IF(XPlan[[#This Row],[EKA]]&lt;&gt;"",IF(OR(XPlan_rawFinal[[#This Row],[Prøveform]]="(tom)",XPlan_rawFinal[[#This Row],[Prøveform]]=""),"",XPlan_rawFinal[[#This Row],[Prøveform]]),"")</f>
        <v>Written examination</v>
      </c>
      <c r="I88" t="str">
        <f>IF(XPlan[[#This Row],[EKA]]&lt;&gt;"",IF(XPlan_rawFinal[[#This Row],[Eksaminator_samlet]]&lt;&gt;"",XPlan_rawFinal[[#This Row],[Eksaminator_samlet]],""),"")</f>
        <v>Jukka Ruohnen</v>
      </c>
      <c r="J88" t="str">
        <f>IF(XPlan[[#This Row],[EKA]]&lt;&gt;"",IF(OR(XPlan_rawFinal[[#This Row],[Censur]]="(tom)",XPlan_rawFinal[[#This Row],[Censur]]=""),"",XPlan_rawFinal[[#This Row],[Censur]]),"")</f>
        <v>Second examiner: None</v>
      </c>
      <c r="K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11-08-2026</v>
      </c>
      <c r="L88" t="s">
        <v>90</v>
      </c>
      <c r="M88" t="str">
        <f>IF(XPlan[[#This Row],[EKA]]&lt;&gt;"",IF(XPlan_rawFinal[[#This Row],[BEMÆRK]]&lt;&gt;"(tom)",XPlan_rawFinal[[#This Row],[BEMÆRK]],""),"")</f>
        <v/>
      </c>
      <c r="N8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88" t="s">
        <v>107</v>
      </c>
      <c r="R88" t="s">
        <v>485</v>
      </c>
      <c r="S88" t="s">
        <v>486</v>
      </c>
      <c r="T88" t="s">
        <v>487</v>
      </c>
      <c r="U88" t="s">
        <v>149</v>
      </c>
      <c r="V88" t="s">
        <v>95</v>
      </c>
      <c r="W88" s="4">
        <v>46176</v>
      </c>
      <c r="Y88" t="s">
        <v>161</v>
      </c>
      <c r="Z88" t="s">
        <v>97</v>
      </c>
      <c r="AA88" t="s">
        <v>104</v>
      </c>
      <c r="AB88" s="4">
        <v>46245</v>
      </c>
      <c r="AE88" t="s">
        <v>99</v>
      </c>
      <c r="AF88" t="s">
        <v>95</v>
      </c>
      <c r="AG88" t="s">
        <v>100</v>
      </c>
      <c r="AH88" t="s">
        <v>100</v>
      </c>
      <c r="AI88" t="s">
        <v>100</v>
      </c>
      <c r="AJ88" t="s">
        <v>100</v>
      </c>
      <c r="AK88" t="s">
        <v>100</v>
      </c>
      <c r="AL88" t="s">
        <v>23</v>
      </c>
      <c r="AM88" t="s">
        <v>100</v>
      </c>
      <c r="AN88" t="s">
        <v>100</v>
      </c>
      <c r="AO88" t="s">
        <v>100</v>
      </c>
      <c r="AP88" t="s">
        <v>100</v>
      </c>
      <c r="AQ88" t="s">
        <v>100</v>
      </c>
      <c r="AR88" t="s">
        <v>100</v>
      </c>
      <c r="AS88" t="s">
        <v>100</v>
      </c>
      <c r="AT88" t="s">
        <v>100</v>
      </c>
      <c r="AU88" t="s">
        <v>100</v>
      </c>
      <c r="AV88" t="s">
        <v>100</v>
      </c>
      <c r="AY88" t="s">
        <v>317</v>
      </c>
      <c r="AZ88" t="s">
        <v>318</v>
      </c>
      <c r="BA88" t="s">
        <v>319</v>
      </c>
      <c r="BB88" t="s">
        <v>95</v>
      </c>
      <c r="BC88" t="s">
        <v>95</v>
      </c>
      <c r="BD88" s="4">
        <v>46181</v>
      </c>
      <c r="BE88" s="4"/>
      <c r="BF88" t="s">
        <v>141</v>
      </c>
      <c r="BG88" t="s">
        <v>320</v>
      </c>
      <c r="BH88" t="s">
        <v>98</v>
      </c>
      <c r="BI88" s="4">
        <v>46265</v>
      </c>
      <c r="BJ88" s="4"/>
      <c r="BL88" t="s">
        <v>99</v>
      </c>
      <c r="BM88" t="s">
        <v>95</v>
      </c>
      <c r="BN88" t="s">
        <v>100</v>
      </c>
      <c r="BO88" t="s">
        <v>100</v>
      </c>
      <c r="BP88" t="s">
        <v>100</v>
      </c>
      <c r="BQ88" t="s">
        <v>100</v>
      </c>
      <c r="BR88" t="s">
        <v>100</v>
      </c>
      <c r="BS88" t="s">
        <v>100</v>
      </c>
      <c r="BT88" t="s">
        <v>100</v>
      </c>
      <c r="BU88" t="s">
        <v>100</v>
      </c>
      <c r="BV88" t="s">
        <v>100</v>
      </c>
      <c r="BW88" t="s">
        <v>100</v>
      </c>
      <c r="BX88" t="s">
        <v>100</v>
      </c>
      <c r="BY88" t="s">
        <v>100</v>
      </c>
      <c r="BZ88" t="s">
        <v>30</v>
      </c>
      <c r="CA88" t="s">
        <v>100</v>
      </c>
      <c r="CB88" t="s">
        <v>100</v>
      </c>
      <c r="CC88" t="s">
        <v>33</v>
      </c>
      <c r="CE88" t="s">
        <v>170</v>
      </c>
      <c r="CF88" t="s">
        <v>151</v>
      </c>
      <c r="CG88" t="s">
        <v>95</v>
      </c>
      <c r="CH88" t="s">
        <v>167</v>
      </c>
      <c r="CI88" t="s">
        <v>95</v>
      </c>
      <c r="CJ88" s="4">
        <v>46181</v>
      </c>
      <c r="CK88" s="4">
        <v>46197</v>
      </c>
      <c r="CL88" t="s">
        <v>145</v>
      </c>
      <c r="CM88" t="s">
        <v>168</v>
      </c>
      <c r="CN88" t="s">
        <v>112</v>
      </c>
      <c r="CO88" s="4" t="s">
        <v>95</v>
      </c>
      <c r="CP88" s="4"/>
      <c r="CQ88" t="s">
        <v>134</v>
      </c>
      <c r="CR88" t="s">
        <v>99</v>
      </c>
      <c r="CS88" t="s">
        <v>95</v>
      </c>
      <c r="CT88" t="s">
        <v>100</v>
      </c>
      <c r="CU88" t="s">
        <v>100</v>
      </c>
      <c r="CV88" t="s">
        <v>100</v>
      </c>
      <c r="CW88" t="s">
        <v>100</v>
      </c>
      <c r="CX88" t="s">
        <v>100</v>
      </c>
      <c r="CY88" t="s">
        <v>100</v>
      </c>
      <c r="CZ88" t="s">
        <v>100</v>
      </c>
      <c r="DA88" t="s">
        <v>100</v>
      </c>
      <c r="DB88" t="s">
        <v>100</v>
      </c>
      <c r="DC88" t="s">
        <v>100</v>
      </c>
      <c r="DD88" t="s">
        <v>28</v>
      </c>
      <c r="DE88" t="s">
        <v>100</v>
      </c>
      <c r="DF88" t="s">
        <v>30</v>
      </c>
      <c r="DG88" t="s">
        <v>31</v>
      </c>
      <c r="DH88" t="s">
        <v>100</v>
      </c>
      <c r="DI88" t="s">
        <v>100</v>
      </c>
      <c r="DK88" t="str">
        <f>IF(AND(XPlan_raw[[#This Row],[BEng in Electronics]]&lt;&gt;"(tom)",XPlan_raw[[#This Row],[BEng in Electronics]]&lt;&gt;""),CT$11,"")</f>
        <v/>
      </c>
      <c r="DL88" t="str">
        <f>IF(AND(XPlan_raw[[#This Row],[BEng in Mechanical Engineering]]&lt;&gt;"(tom)",XPlan_raw[[#This Row],[BEng in Mechanical Engineering]]&lt;&gt;""),CU$11,"")</f>
        <v/>
      </c>
      <c r="DM88" t="str">
        <f>IF(AND(XPlan_raw[[#This Row],[BEng in Mechatronics]]&lt;&gt;"(tom)",XPlan_raw[[#This Row],[BEng in Mechatronics]]&lt;&gt;""),CV$11,"")</f>
        <v/>
      </c>
      <c r="DN88" t="str">
        <f>IF(AND(XPlan_raw[[#This Row],[BSc in Electronics]]&lt;&gt;"(tom)",XPlan_raw[[#This Row],[BSc in Electronics]]&lt;&gt;""),CW$11,"")</f>
        <v/>
      </c>
      <c r="DO88" t="str">
        <f>IF(AND(XPlan_raw[[#This Row],[BSc in I&amp;B]]&lt;&gt;"(tom)",XPlan_raw[[#This Row],[BSc in I&amp;B]]&lt;&gt;""),CX$11,"")</f>
        <v/>
      </c>
      <c r="DP88" t="str">
        <f>IF(AND(XPlan_raw[[#This Row],[BSc in Software]]&lt;&gt;"(tom)",XPlan_raw[[#This Row],[BSc in Software]]&lt;&gt;""),CY$11,"")</f>
        <v/>
      </c>
      <c r="DQ88" t="str">
        <f>IF(AND(XPlan_raw[[#This Row],[BSc in Mechanical Engineering]]&lt;&gt;"(tom)",XPlan_raw[[#This Row],[BSc in Mechanical Engineering]]&lt;&gt;""),CZ$11,"")</f>
        <v/>
      </c>
      <c r="DR88" t="str">
        <f>IF(AND(XPlan_raw[[#This Row],[BSc in Mechatronic Engineering]]&lt;&gt;"(tom)",XPlan_raw[[#This Row],[BSc in Mechatronic Engineering]]&lt;&gt;""),DA$11,"")</f>
        <v/>
      </c>
      <c r="DS88" t="str">
        <f>IF(AND(XPlan_raw[[#This Row],[MSc in Electronics]]&lt;&gt;"(tom)",XPlan_raw[[#This Row],[MSc in Electronics]]&lt;&gt;""),DB$11,"")</f>
        <v/>
      </c>
      <c r="DT88" t="str">
        <f>IF(AND(XPlan_raw[[#This Row],[MSc in I&amp;B]]&lt;&gt;"(tom)",XPlan_raw[[#This Row],[MSc in I&amp;B]]&lt;&gt;""),DC$11,"")</f>
        <v/>
      </c>
      <c r="DU88" t="str">
        <f>IF(AND(XPlan_raw[[#This Row],[MSc in Pysics and Technology]]&lt;&gt;"(tom)",XPlan_raw[[#This Row],[MSc in Pysics and Technology]]&lt;&gt;""),DD$11,"")</f>
        <v>MSc Physics and Technology - Sdb.</v>
      </c>
      <c r="DV88" t="str">
        <f>IF(AND(XPlan_raw[[#This Row],[MSc in Software]]&lt;&gt;"(tom)",XPlan_raw[[#This Row],[MSc in Software]]&lt;&gt;""),DE$11,"")</f>
        <v/>
      </c>
      <c r="DW88" t="str">
        <f>IF(AND(XPlan_raw[[#This Row],[MSc in Mechanical Engineering]]&lt;&gt;"(tom)",XPlan_raw[[#This Row],[MSc in Mechanical Engineering]]&lt;&gt;""),DF$11,"")</f>
        <v>MSc in Mechanical Engineering - Sdb.</v>
      </c>
      <c r="DX88" t="str">
        <f>IF(AND(XPlan_raw[[#This Row],[MSc in Mechatronic Engineering]]&lt;&gt;"(tom)",XPlan_raw[[#This Row],[MSc in Mechatronic Engineering]]&lt;&gt;""),DG$11,"")</f>
        <v>MSc in Mechatronic Engineering - Sdb.</v>
      </c>
      <c r="DY88" t="str">
        <f>IF(AND(XPlan_raw[[#This Row],[MSc in Supply Chain Digitalisation ]]&lt;&gt;"(tom)",XPlan_raw[[#This Row],[MSc in Supply Chain Digitalisation ]]&lt;&gt;""),DH$11,"")</f>
        <v/>
      </c>
      <c r="DZ88" t="str">
        <f>IF(AND(XPlan_raw[[#This Row],[Enkeltfag/Exchange]]&lt;&gt;"(tom)",XPlan_raw[[#This Row],[Enkeltfag/Exchange]]&lt;&gt;""),DI$11,"")</f>
        <v/>
      </c>
    </row>
    <row r="89" spans="2:130" x14ac:dyDescent="0.25">
      <c r="B89" t="str">
        <f>IF(Q89="ja",XPlan_rawFinal[[#This Row],[EKA_kode]],"")</f>
        <v>T640007402</v>
      </c>
      <c r="C89" t="str">
        <f>IF(XPlan[[#This Row],[EKA]]&lt;&gt;"",XPlan_rawFinal[[#This Row],[eka_langtnavn]],"")</f>
        <v xml:space="preserve">Advanced Artificial Intelligence </v>
      </c>
      <c r="D89" t="str">
        <f>IF(XPlan[[#This Row],[EKA]]&lt;&gt;"",IF(XPlan_rawFinal[[#This Row],[Interne-kode]]&lt;&gt;"(tom)",XPlan_rawFinal[[#This Row],[Interne-kode]],""),"")</f>
        <v>SM2S-AAI</v>
      </c>
      <c r="E8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89" t="str">
        <f>IF(XPlan[[#This Row],[EKA]]&lt;&gt;"",IF(XPlan_rawFinal[[#This Row],[Campus]]&lt;&gt;"(tom)",XPlan_rawFinal[[#This Row],[Campus]],""),"")</f>
        <v>Sønderborg</v>
      </c>
      <c r="H89" t="str">
        <f>IF(XPlan[[#This Row],[EKA]]&lt;&gt;"",IF(OR(XPlan_rawFinal[[#This Row],[Prøveform]]="(tom)",XPlan_rawFinal[[#This Row],[Prøveform]]=""),"",XPlan_rawFinal[[#This Row],[Prøveform]]),"")</f>
        <v>Written examination</v>
      </c>
      <c r="I89" t="str">
        <f>IF(XPlan[[#This Row],[EKA]]&lt;&gt;"",IF(XPlan_rawFinal[[#This Row],[Eksaminator_samlet]]&lt;&gt;"",XPlan_rawFinal[[#This Row],[Eksaminator_samlet]],""),"")</f>
        <v>Sadok Ben Yahia</v>
      </c>
      <c r="J89" t="str">
        <f>IF(XPlan[[#This Row],[EKA]]&lt;&gt;"",IF(OR(XPlan_rawFinal[[#This Row],[Censur]]="(tom)",XPlan_rawFinal[[#This Row],[Censur]]=""),"",XPlan_rawFinal[[#This Row],[Censur]]),"")</f>
        <v>Second examiner: Internal</v>
      </c>
      <c r="K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89" t="s">
        <v>90</v>
      </c>
      <c r="M89" t="str">
        <f>IF(XPlan[[#This Row],[EKA]]&lt;&gt;"",IF(XPlan_rawFinal[[#This Row],[BEMÆRK]]&lt;&gt;"(tom)",XPlan_rawFinal[[#This Row],[BEMÆRK]],""),"")</f>
        <v/>
      </c>
      <c r="N8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89" t="s">
        <v>107</v>
      </c>
      <c r="R89" t="s">
        <v>492</v>
      </c>
      <c r="S89" t="s">
        <v>493</v>
      </c>
      <c r="T89" t="s">
        <v>494</v>
      </c>
      <c r="U89" t="s">
        <v>291</v>
      </c>
      <c r="V89" t="s">
        <v>95</v>
      </c>
      <c r="W89" s="4">
        <v>46177</v>
      </c>
      <c r="Y89" t="s">
        <v>206</v>
      </c>
      <c r="Z89" t="s">
        <v>97</v>
      </c>
      <c r="AA89" t="s">
        <v>98</v>
      </c>
      <c r="AB89" s="4">
        <v>46252</v>
      </c>
      <c r="AE89" t="s">
        <v>99</v>
      </c>
      <c r="AF89" t="s">
        <v>95</v>
      </c>
      <c r="AG89" t="s">
        <v>100</v>
      </c>
      <c r="AH89" t="s">
        <v>100</v>
      </c>
      <c r="AI89" t="s">
        <v>100</v>
      </c>
      <c r="AJ89" t="s">
        <v>100</v>
      </c>
      <c r="AK89" t="s">
        <v>100</v>
      </c>
      <c r="AL89" t="s">
        <v>100</v>
      </c>
      <c r="AM89" t="s">
        <v>100</v>
      </c>
      <c r="AN89" t="s">
        <v>100</v>
      </c>
      <c r="AO89" t="s">
        <v>100</v>
      </c>
      <c r="AP89" t="s">
        <v>100</v>
      </c>
      <c r="AQ89" t="s">
        <v>100</v>
      </c>
      <c r="AR89" t="s">
        <v>29</v>
      </c>
      <c r="AS89" t="s">
        <v>100</v>
      </c>
      <c r="AT89" t="s">
        <v>100</v>
      </c>
      <c r="AU89" t="s">
        <v>100</v>
      </c>
      <c r="AV89" t="s">
        <v>100</v>
      </c>
      <c r="AY89" t="s">
        <v>272</v>
      </c>
      <c r="AZ89" t="s">
        <v>273</v>
      </c>
      <c r="BA89" t="s">
        <v>274</v>
      </c>
      <c r="BB89" t="s">
        <v>95</v>
      </c>
      <c r="BC89" t="s">
        <v>95</v>
      </c>
      <c r="BD89" s="4">
        <v>46181</v>
      </c>
      <c r="BE89" s="4"/>
      <c r="BF89" t="s">
        <v>110</v>
      </c>
      <c r="BG89" t="s">
        <v>97</v>
      </c>
      <c r="BH89" t="s">
        <v>104</v>
      </c>
      <c r="BI89" s="4">
        <v>46246</v>
      </c>
      <c r="BJ89" s="4"/>
      <c r="BL89" t="s">
        <v>99</v>
      </c>
      <c r="BM89" t="s">
        <v>95</v>
      </c>
      <c r="BN89" t="s">
        <v>100</v>
      </c>
      <c r="BO89" t="s">
        <v>100</v>
      </c>
      <c r="BP89" t="s">
        <v>100</v>
      </c>
      <c r="BQ89" t="s">
        <v>100</v>
      </c>
      <c r="BR89" t="s">
        <v>22</v>
      </c>
      <c r="BS89" t="s">
        <v>100</v>
      </c>
      <c r="BT89" t="s">
        <v>100</v>
      </c>
      <c r="BU89" t="s">
        <v>100</v>
      </c>
      <c r="BV89" t="s">
        <v>100</v>
      </c>
      <c r="BW89" t="s">
        <v>100</v>
      </c>
      <c r="BX89" t="s">
        <v>100</v>
      </c>
      <c r="BY89" t="s">
        <v>100</v>
      </c>
      <c r="BZ89" t="s">
        <v>100</v>
      </c>
      <c r="CA89" t="s">
        <v>100</v>
      </c>
      <c r="CB89" t="s">
        <v>100</v>
      </c>
      <c r="CC89" t="s">
        <v>100</v>
      </c>
      <c r="CE89" t="s">
        <v>394</v>
      </c>
      <c r="CF89" t="s">
        <v>395</v>
      </c>
      <c r="CG89" t="s">
        <v>396</v>
      </c>
      <c r="CH89" t="s">
        <v>95</v>
      </c>
      <c r="CI89" t="s">
        <v>95</v>
      </c>
      <c r="CJ89" s="4">
        <v>46198</v>
      </c>
      <c r="CK89" s="4"/>
      <c r="CL89" t="s">
        <v>139</v>
      </c>
      <c r="CM89" t="s">
        <v>111</v>
      </c>
      <c r="CO89" s="4">
        <v>46251</v>
      </c>
      <c r="CP89" s="4"/>
      <c r="CR89" t="s">
        <v>99</v>
      </c>
      <c r="CS89" t="s">
        <v>95</v>
      </c>
      <c r="CT89" t="s">
        <v>100</v>
      </c>
      <c r="CU89" t="s">
        <v>100</v>
      </c>
      <c r="CV89" t="s">
        <v>100</v>
      </c>
      <c r="CW89" t="s">
        <v>100</v>
      </c>
      <c r="CX89" t="s">
        <v>100</v>
      </c>
      <c r="CY89" t="s">
        <v>100</v>
      </c>
      <c r="CZ89" t="s">
        <v>100</v>
      </c>
      <c r="DA89" t="s">
        <v>100</v>
      </c>
      <c r="DB89" t="s">
        <v>100</v>
      </c>
      <c r="DC89" t="s">
        <v>100</v>
      </c>
      <c r="DD89" t="s">
        <v>100</v>
      </c>
      <c r="DE89" t="s">
        <v>100</v>
      </c>
      <c r="DF89" t="s">
        <v>100</v>
      </c>
      <c r="DG89" t="s">
        <v>100</v>
      </c>
      <c r="DH89" t="s">
        <v>100</v>
      </c>
      <c r="DI89" t="s">
        <v>33</v>
      </c>
      <c r="DK89" t="str">
        <f>IF(AND(XPlan_raw[[#This Row],[BEng in Electronics]]&lt;&gt;"(tom)",XPlan_raw[[#This Row],[BEng in Electronics]]&lt;&gt;""),CT$11,"")</f>
        <v/>
      </c>
      <c r="DL89" t="str">
        <f>IF(AND(XPlan_raw[[#This Row],[BEng in Mechanical Engineering]]&lt;&gt;"(tom)",XPlan_raw[[#This Row],[BEng in Mechanical Engineering]]&lt;&gt;""),CU$11,"")</f>
        <v/>
      </c>
      <c r="DM89" t="str">
        <f>IF(AND(XPlan_raw[[#This Row],[BEng in Mechatronics]]&lt;&gt;"(tom)",XPlan_raw[[#This Row],[BEng in Mechatronics]]&lt;&gt;""),CV$11,"")</f>
        <v/>
      </c>
      <c r="DN89" t="str">
        <f>IF(AND(XPlan_raw[[#This Row],[BSc in Electronics]]&lt;&gt;"(tom)",XPlan_raw[[#This Row],[BSc in Electronics]]&lt;&gt;""),CW$11,"")</f>
        <v/>
      </c>
      <c r="DO89" t="str">
        <f>IF(AND(XPlan_raw[[#This Row],[BSc in I&amp;B]]&lt;&gt;"(tom)",XPlan_raw[[#This Row],[BSc in I&amp;B]]&lt;&gt;""),CX$11,"")</f>
        <v/>
      </c>
      <c r="DP89" t="str">
        <f>IF(AND(XPlan_raw[[#This Row],[BSc in Software]]&lt;&gt;"(tom)",XPlan_raw[[#This Row],[BSc in Software]]&lt;&gt;""),CY$11,"")</f>
        <v/>
      </c>
      <c r="DQ89" t="str">
        <f>IF(AND(XPlan_raw[[#This Row],[BSc in Mechanical Engineering]]&lt;&gt;"(tom)",XPlan_raw[[#This Row],[BSc in Mechanical Engineering]]&lt;&gt;""),CZ$11,"")</f>
        <v/>
      </c>
      <c r="DR89" t="str">
        <f>IF(AND(XPlan_raw[[#This Row],[BSc in Mechatronic Engineering]]&lt;&gt;"(tom)",XPlan_raw[[#This Row],[BSc in Mechatronic Engineering]]&lt;&gt;""),DA$11,"")</f>
        <v/>
      </c>
      <c r="DS89" t="str">
        <f>IF(AND(XPlan_raw[[#This Row],[MSc in Electronics]]&lt;&gt;"(tom)",XPlan_raw[[#This Row],[MSc in Electronics]]&lt;&gt;""),DB$11,"")</f>
        <v/>
      </c>
      <c r="DT89" t="str">
        <f>IF(AND(XPlan_raw[[#This Row],[MSc in I&amp;B]]&lt;&gt;"(tom)",XPlan_raw[[#This Row],[MSc in I&amp;B]]&lt;&gt;""),DC$11,"")</f>
        <v/>
      </c>
      <c r="DU89" t="str">
        <f>IF(AND(XPlan_raw[[#This Row],[MSc in Pysics and Technology]]&lt;&gt;"(tom)",XPlan_raw[[#This Row],[MSc in Pysics and Technology]]&lt;&gt;""),DD$11,"")</f>
        <v/>
      </c>
      <c r="DV89" t="str">
        <f>IF(AND(XPlan_raw[[#This Row],[MSc in Software]]&lt;&gt;"(tom)",XPlan_raw[[#This Row],[MSc in Software]]&lt;&gt;""),DE$11,"")</f>
        <v/>
      </c>
      <c r="DW89" t="str">
        <f>IF(AND(XPlan_raw[[#This Row],[MSc in Mechanical Engineering]]&lt;&gt;"(tom)",XPlan_raw[[#This Row],[MSc in Mechanical Engineering]]&lt;&gt;""),DF$11,"")</f>
        <v/>
      </c>
      <c r="DX89" t="str">
        <f>IF(AND(XPlan_raw[[#This Row],[MSc in Mechatronic Engineering]]&lt;&gt;"(tom)",XPlan_raw[[#This Row],[MSc in Mechatronic Engineering]]&lt;&gt;""),DG$11,"")</f>
        <v/>
      </c>
      <c r="DY89" t="str">
        <f>IF(AND(XPlan_raw[[#This Row],[MSc in Supply Chain Digitalisation ]]&lt;&gt;"(tom)",XPlan_raw[[#This Row],[MSc in Supply Chain Digitalisation ]]&lt;&gt;""),DH$11,"")</f>
        <v/>
      </c>
      <c r="DZ89" t="str">
        <f>IF(AND(XPlan_raw[[#This Row],[Enkeltfag/Exchange]]&lt;&gt;"(tom)",XPlan_raw[[#This Row],[Enkeltfag/Exchange]]&lt;&gt;""),DI$11,"")</f>
        <v>Exchange students</v>
      </c>
    </row>
    <row r="90" spans="2:130" x14ac:dyDescent="0.25">
      <c r="B90" t="str">
        <f>IF(Q90="ja",XPlan_rawFinal[[#This Row],[EKA_kode]],"")</f>
        <v>T630013402</v>
      </c>
      <c r="C90" t="str">
        <f>IF(XPlan[[#This Row],[EKA]]&lt;&gt;"",XPlan_rawFinal[[#This Row],[eka_langtnavn]],"")</f>
        <v xml:space="preserve">Artificial Intelligence </v>
      </c>
      <c r="D90" t="str">
        <f>IF(XPlan[[#This Row],[EKA]]&lt;&gt;"",IF(XPlan_rawFinal[[#This Row],[Interne-kode]]&lt;&gt;"(tom)",XPlan_rawFinal[[#This Row],[Interne-kode]],""),"")</f>
        <v>SE4S-AI</v>
      </c>
      <c r="E9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90" t="str">
        <f>IF(XPlan[[#This Row],[EKA]]&lt;&gt;"",IF(XPlan_rawFinal[[#This Row],[Campus]]&lt;&gt;"(tom)",XPlan_rawFinal[[#This Row],[Campus]],""),"")</f>
        <v>Sønderborg</v>
      </c>
      <c r="H90" t="str">
        <f>IF(XPlan[[#This Row],[EKA]]&lt;&gt;"",IF(OR(XPlan_rawFinal[[#This Row],[Prøveform]]="(tom)",XPlan_rawFinal[[#This Row],[Prøveform]]=""),"",XPlan_rawFinal[[#This Row],[Prøveform]]),"")</f>
        <v>Written examination</v>
      </c>
      <c r="I90" t="str">
        <f>IF(XPlan[[#This Row],[EKA]]&lt;&gt;"",IF(XPlan_rawFinal[[#This Row],[Eksaminator_samlet]]&lt;&gt;"",XPlan_rawFinal[[#This Row],[Eksaminator_samlet]],""),"")</f>
        <v>Serkan Ayvaz</v>
      </c>
      <c r="J90" t="str">
        <f>IF(XPlan[[#This Row],[EKA]]&lt;&gt;"",IF(OR(XPlan_rawFinal[[#This Row],[Censur]]="(tom)",XPlan_rawFinal[[#This Row],[Censur]]=""),"",XPlan_rawFinal[[#This Row],[Censur]]),"")</f>
        <v>Second examiner: Internal</v>
      </c>
      <c r="K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90" t="s">
        <v>90</v>
      </c>
      <c r="M90" t="str">
        <f>IF(XPlan[[#This Row],[EKA]]&lt;&gt;"",IF(XPlan_rawFinal[[#This Row],[BEMÆRK]]&lt;&gt;"(tom)",XPlan_rawFinal[[#This Row],[BEMÆRK]],""),"")</f>
        <v/>
      </c>
      <c r="N9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90" t="s">
        <v>107</v>
      </c>
      <c r="R90" t="s">
        <v>476</v>
      </c>
      <c r="S90" t="s">
        <v>477</v>
      </c>
      <c r="T90" t="s">
        <v>478</v>
      </c>
      <c r="U90" t="s">
        <v>167</v>
      </c>
      <c r="V90" t="s">
        <v>95</v>
      </c>
      <c r="W90" s="4">
        <v>46177</v>
      </c>
      <c r="Y90" t="s">
        <v>532</v>
      </c>
      <c r="Z90" t="s">
        <v>97</v>
      </c>
      <c r="AA90" t="s">
        <v>98</v>
      </c>
      <c r="AB90" s="4">
        <v>46246</v>
      </c>
      <c r="AE90" t="s">
        <v>99</v>
      </c>
      <c r="AF90" t="s">
        <v>95</v>
      </c>
      <c r="AG90" t="s">
        <v>100</v>
      </c>
      <c r="AH90" t="s">
        <v>100</v>
      </c>
      <c r="AI90" t="s">
        <v>100</v>
      </c>
      <c r="AJ90" t="s">
        <v>100</v>
      </c>
      <c r="AK90" t="s">
        <v>100</v>
      </c>
      <c r="AL90" t="s">
        <v>23</v>
      </c>
      <c r="AM90" t="s">
        <v>100</v>
      </c>
      <c r="AN90" t="s">
        <v>100</v>
      </c>
      <c r="AO90" t="s">
        <v>100</v>
      </c>
      <c r="AP90" t="s">
        <v>100</v>
      </c>
      <c r="AQ90" t="s">
        <v>100</v>
      </c>
      <c r="AR90" t="s">
        <v>100</v>
      </c>
      <c r="AS90" t="s">
        <v>100</v>
      </c>
      <c r="AT90" t="s">
        <v>100</v>
      </c>
      <c r="AU90" t="s">
        <v>100</v>
      </c>
      <c r="AV90" t="s">
        <v>100</v>
      </c>
      <c r="AY90" t="s">
        <v>146</v>
      </c>
      <c r="AZ90" t="s">
        <v>147</v>
      </c>
      <c r="BA90" t="s">
        <v>148</v>
      </c>
      <c r="BB90" t="s">
        <v>149</v>
      </c>
      <c r="BC90" t="s">
        <v>159</v>
      </c>
      <c r="BD90" s="4">
        <v>46181</v>
      </c>
      <c r="BE90" s="4"/>
      <c r="BF90" t="s">
        <v>145</v>
      </c>
      <c r="BG90" t="s">
        <v>163</v>
      </c>
      <c r="BH90" t="s">
        <v>112</v>
      </c>
      <c r="BI90" s="4" t="s">
        <v>95</v>
      </c>
      <c r="BJ90" s="4"/>
      <c r="BL90" t="s">
        <v>99</v>
      </c>
      <c r="BM90" t="s">
        <v>95</v>
      </c>
      <c r="BN90" t="s">
        <v>100</v>
      </c>
      <c r="BO90" t="s">
        <v>100</v>
      </c>
      <c r="BP90" t="s">
        <v>100</v>
      </c>
      <c r="BQ90" t="s">
        <v>21</v>
      </c>
      <c r="BR90" t="s">
        <v>100</v>
      </c>
      <c r="BS90" t="s">
        <v>100</v>
      </c>
      <c r="BT90" t="s">
        <v>24</v>
      </c>
      <c r="BU90" t="s">
        <v>25</v>
      </c>
      <c r="BV90" t="s">
        <v>100</v>
      </c>
      <c r="BW90" t="s">
        <v>100</v>
      </c>
      <c r="BX90" t="s">
        <v>100</v>
      </c>
      <c r="BY90" t="s">
        <v>100</v>
      </c>
      <c r="BZ90" t="s">
        <v>100</v>
      </c>
      <c r="CA90" t="s">
        <v>100</v>
      </c>
      <c r="CB90" t="s">
        <v>100</v>
      </c>
      <c r="CC90" t="s">
        <v>100</v>
      </c>
      <c r="CE90" t="s">
        <v>397</v>
      </c>
      <c r="CF90" t="s">
        <v>398</v>
      </c>
      <c r="CG90" t="s">
        <v>399</v>
      </c>
      <c r="CH90" t="s">
        <v>291</v>
      </c>
      <c r="CI90" t="s">
        <v>95</v>
      </c>
      <c r="CJ90" s="4">
        <v>46188</v>
      </c>
      <c r="CK90" s="4">
        <v>46189</v>
      </c>
      <c r="CL90" t="s">
        <v>518</v>
      </c>
      <c r="CM90" t="s">
        <v>111</v>
      </c>
      <c r="CN90" t="s">
        <v>98</v>
      </c>
      <c r="CO90" s="4">
        <v>46265</v>
      </c>
      <c r="CP90" s="4"/>
      <c r="CR90" t="s">
        <v>99</v>
      </c>
      <c r="CS90" t="s">
        <v>95</v>
      </c>
      <c r="CT90" t="s">
        <v>100</v>
      </c>
      <c r="CU90" t="s">
        <v>100</v>
      </c>
      <c r="CV90" t="s">
        <v>100</v>
      </c>
      <c r="CW90" t="s">
        <v>100</v>
      </c>
      <c r="CX90" t="s">
        <v>100</v>
      </c>
      <c r="CY90" t="s">
        <v>100</v>
      </c>
      <c r="CZ90" t="s">
        <v>100</v>
      </c>
      <c r="DA90" t="s">
        <v>100</v>
      </c>
      <c r="DB90" t="s">
        <v>100</v>
      </c>
      <c r="DC90" t="s">
        <v>100</v>
      </c>
      <c r="DD90" t="s">
        <v>100</v>
      </c>
      <c r="DE90" t="s">
        <v>100</v>
      </c>
      <c r="DF90" t="s">
        <v>100</v>
      </c>
      <c r="DG90" t="s">
        <v>31</v>
      </c>
      <c r="DH90" t="s">
        <v>100</v>
      </c>
      <c r="DI90" t="s">
        <v>33</v>
      </c>
      <c r="DK90" t="str">
        <f>IF(AND(XPlan_raw[[#This Row],[BEng in Electronics]]&lt;&gt;"(tom)",XPlan_raw[[#This Row],[BEng in Electronics]]&lt;&gt;""),CT$11,"")</f>
        <v/>
      </c>
      <c r="DL90" t="str">
        <f>IF(AND(XPlan_raw[[#This Row],[BEng in Mechanical Engineering]]&lt;&gt;"(tom)",XPlan_raw[[#This Row],[BEng in Mechanical Engineering]]&lt;&gt;""),CU$11,"")</f>
        <v/>
      </c>
      <c r="DM90" t="str">
        <f>IF(AND(XPlan_raw[[#This Row],[BEng in Mechatronics]]&lt;&gt;"(tom)",XPlan_raw[[#This Row],[BEng in Mechatronics]]&lt;&gt;""),CV$11,"")</f>
        <v/>
      </c>
      <c r="DN90" t="str">
        <f>IF(AND(XPlan_raw[[#This Row],[BSc in Electronics]]&lt;&gt;"(tom)",XPlan_raw[[#This Row],[BSc in Electronics]]&lt;&gt;""),CW$11,"")</f>
        <v/>
      </c>
      <c r="DO90" t="str">
        <f>IF(AND(XPlan_raw[[#This Row],[BSc in I&amp;B]]&lt;&gt;"(tom)",XPlan_raw[[#This Row],[BSc in I&amp;B]]&lt;&gt;""),CX$11,"")</f>
        <v/>
      </c>
      <c r="DP90" t="str">
        <f>IF(AND(XPlan_raw[[#This Row],[BSc in Software]]&lt;&gt;"(tom)",XPlan_raw[[#This Row],[BSc in Software]]&lt;&gt;""),CY$11,"")</f>
        <v/>
      </c>
      <c r="DQ90" t="str">
        <f>IF(AND(XPlan_raw[[#This Row],[BSc in Mechanical Engineering]]&lt;&gt;"(tom)",XPlan_raw[[#This Row],[BSc in Mechanical Engineering]]&lt;&gt;""),CZ$11,"")</f>
        <v/>
      </c>
      <c r="DR90" t="str">
        <f>IF(AND(XPlan_raw[[#This Row],[BSc in Mechatronic Engineering]]&lt;&gt;"(tom)",XPlan_raw[[#This Row],[BSc in Mechatronic Engineering]]&lt;&gt;""),DA$11,"")</f>
        <v/>
      </c>
      <c r="DS90" t="str">
        <f>IF(AND(XPlan_raw[[#This Row],[MSc in Electronics]]&lt;&gt;"(tom)",XPlan_raw[[#This Row],[MSc in Electronics]]&lt;&gt;""),DB$11,"")</f>
        <v/>
      </c>
      <c r="DT90" t="str">
        <f>IF(AND(XPlan_raw[[#This Row],[MSc in I&amp;B]]&lt;&gt;"(tom)",XPlan_raw[[#This Row],[MSc in I&amp;B]]&lt;&gt;""),DC$11,"")</f>
        <v/>
      </c>
      <c r="DU90" t="str">
        <f>IF(AND(XPlan_raw[[#This Row],[MSc in Pysics and Technology]]&lt;&gt;"(tom)",XPlan_raw[[#This Row],[MSc in Pysics and Technology]]&lt;&gt;""),DD$11,"")</f>
        <v/>
      </c>
      <c r="DV90" t="str">
        <f>IF(AND(XPlan_raw[[#This Row],[MSc in Software]]&lt;&gt;"(tom)",XPlan_raw[[#This Row],[MSc in Software]]&lt;&gt;""),DE$11,"")</f>
        <v/>
      </c>
      <c r="DW90" t="str">
        <f>IF(AND(XPlan_raw[[#This Row],[MSc in Mechanical Engineering]]&lt;&gt;"(tom)",XPlan_raw[[#This Row],[MSc in Mechanical Engineering]]&lt;&gt;""),DF$11,"")</f>
        <v/>
      </c>
      <c r="DX90" t="str">
        <f>IF(AND(XPlan_raw[[#This Row],[MSc in Mechatronic Engineering]]&lt;&gt;"(tom)",XPlan_raw[[#This Row],[MSc in Mechatronic Engineering]]&lt;&gt;""),DG$11,"")</f>
        <v>MSc in Mechatronic Engineering - Sdb.</v>
      </c>
      <c r="DY90" t="str">
        <f>IF(AND(XPlan_raw[[#This Row],[MSc in Supply Chain Digitalisation ]]&lt;&gt;"(tom)",XPlan_raw[[#This Row],[MSc in Supply Chain Digitalisation ]]&lt;&gt;""),DH$11,"")</f>
        <v/>
      </c>
      <c r="DZ90" t="str">
        <f>IF(AND(XPlan_raw[[#This Row],[Enkeltfag/Exchange]]&lt;&gt;"(tom)",XPlan_raw[[#This Row],[Enkeltfag/Exchange]]&lt;&gt;""),DI$11,"")</f>
        <v>Exchange students</v>
      </c>
    </row>
    <row r="91" spans="2:130" x14ac:dyDescent="0.25">
      <c r="B91" t="str">
        <f>IF(Q91="ja",XPlan_rawFinal[[#This Row],[EKA_kode]],"")</f>
        <v>T370087402</v>
      </c>
      <c r="C91" t="str">
        <f>IF(XPlan[[#This Row],[EKA]]&lt;&gt;"",XPlan_rawFinal[[#This Row],[eka_langtnavn]],"")</f>
        <v>Engineering Presentation Skills</v>
      </c>
      <c r="D91" t="str">
        <f>IF(XPlan[[#This Row],[EKA]]&lt;&gt;"",IF(XPlan_rawFinal[[#This Row],[Interne-kode]]&lt;&gt;"(tom)",XPlan_rawFinal[[#This Row],[Interne-kode]],""),"")</f>
        <v>EC-EPS</v>
      </c>
      <c r="E9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4,6</v>
      </c>
      <c r="F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91" t="str">
        <f>IF(XPlan[[#This Row],[EKA]]&lt;&gt;"",IF(XPlan_rawFinal[[#This Row],[Campus]]&lt;&gt;"(tom)",XPlan_rawFinal[[#This Row],[Campus]],""),"")</f>
        <v>Sønderborg</v>
      </c>
      <c r="H91" t="str">
        <f>IF(XPlan[[#This Row],[EKA]]&lt;&gt;"",IF(OR(XPlan_rawFinal[[#This Row],[Prøveform]]="(tom)",XPlan_rawFinal[[#This Row],[Prøveform]]=""),"",XPlan_rawFinal[[#This Row],[Prøveform]]),"")</f>
        <v>Oral examination</v>
      </c>
      <c r="I91" t="str">
        <f>IF(XPlan[[#This Row],[EKA]]&lt;&gt;"",IF(XPlan_rawFinal[[#This Row],[Eksaminator_samlet]]&lt;&gt;"",XPlan_rawFinal[[#This Row],[Eksaminator_samlet]],""),"")</f>
        <v>Ïo Valls-Rátes</v>
      </c>
      <c r="J91" t="str">
        <f>IF(XPlan[[#This Row],[EKA]]&lt;&gt;"",IF(OR(XPlan_rawFinal[[#This Row],[Censur]]="(tom)",XPlan_rawFinal[[#This Row],[Censur]]=""),"",XPlan_rawFinal[[#This Row],[Censur]]),"")</f>
        <v>Second examiner: Internal</v>
      </c>
      <c r="K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91" t="s">
        <v>90</v>
      </c>
      <c r="M91" t="str">
        <f>IF(XPlan[[#This Row],[EKA]]&lt;&gt;"",IF(XPlan_rawFinal[[#This Row],[BEMÆRK]]&lt;&gt;"(tom)",XPlan_rawFinal[[#This Row],[BEMÆRK]],""),"")</f>
        <v/>
      </c>
      <c r="N9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Sdb.,,,,,BSc in Mechatronic Engineering - Sdb.,,,,,,,,Exchange students,All exams</v>
      </c>
      <c r="Q91" t="s">
        <v>107</v>
      </c>
      <c r="R91" t="s">
        <v>442</v>
      </c>
      <c r="S91" t="s">
        <v>443</v>
      </c>
      <c r="T91" t="s">
        <v>444</v>
      </c>
      <c r="U91" t="s">
        <v>167</v>
      </c>
      <c r="V91" t="s">
        <v>149</v>
      </c>
      <c r="W91" s="4">
        <v>46177</v>
      </c>
      <c r="Y91" t="s">
        <v>512</v>
      </c>
      <c r="Z91" t="s">
        <v>111</v>
      </c>
      <c r="AA91" t="s">
        <v>98</v>
      </c>
      <c r="AB91" s="4">
        <v>46258</v>
      </c>
      <c r="AE91" t="s">
        <v>99</v>
      </c>
      <c r="AF91" t="s">
        <v>95</v>
      </c>
      <c r="AG91" t="s">
        <v>100</v>
      </c>
      <c r="AH91" t="s">
        <v>19</v>
      </c>
      <c r="AI91" t="s">
        <v>20</v>
      </c>
      <c r="AJ91" t="s">
        <v>100</v>
      </c>
      <c r="AK91" t="s">
        <v>100</v>
      </c>
      <c r="AL91" t="s">
        <v>100</v>
      </c>
      <c r="AM91" t="s">
        <v>100</v>
      </c>
      <c r="AN91" t="s">
        <v>25</v>
      </c>
      <c r="AO91" t="s">
        <v>100</v>
      </c>
      <c r="AP91" t="s">
        <v>100</v>
      </c>
      <c r="AQ91" t="s">
        <v>100</v>
      </c>
      <c r="AR91" t="s">
        <v>100</v>
      </c>
      <c r="AS91" t="s">
        <v>100</v>
      </c>
      <c r="AT91" t="s">
        <v>100</v>
      </c>
      <c r="AU91" t="s">
        <v>100</v>
      </c>
      <c r="AV91" t="s">
        <v>33</v>
      </c>
      <c r="AY91" t="s">
        <v>223</v>
      </c>
      <c r="AZ91" t="s">
        <v>224</v>
      </c>
      <c r="BA91" t="s">
        <v>225</v>
      </c>
      <c r="BB91" t="s">
        <v>95</v>
      </c>
      <c r="BC91" t="s">
        <v>95</v>
      </c>
      <c r="BD91" s="4">
        <v>46181</v>
      </c>
      <c r="BE91" s="4"/>
      <c r="BF91" t="s">
        <v>184</v>
      </c>
      <c r="BG91" t="s">
        <v>97</v>
      </c>
      <c r="BH91" t="s">
        <v>98</v>
      </c>
      <c r="BI91" s="4">
        <v>46252</v>
      </c>
      <c r="BJ91" s="4"/>
      <c r="BL91" t="s">
        <v>99</v>
      </c>
      <c r="BM91" t="s">
        <v>95</v>
      </c>
      <c r="BN91" t="s">
        <v>100</v>
      </c>
      <c r="BO91" t="s">
        <v>100</v>
      </c>
      <c r="BP91" t="s">
        <v>100</v>
      </c>
      <c r="BQ91" t="s">
        <v>100</v>
      </c>
      <c r="BR91" t="s">
        <v>100</v>
      </c>
      <c r="BS91" t="s">
        <v>100</v>
      </c>
      <c r="BT91" t="s">
        <v>100</v>
      </c>
      <c r="BU91" t="s">
        <v>100</v>
      </c>
      <c r="BV91" t="s">
        <v>26</v>
      </c>
      <c r="BW91" t="s">
        <v>100</v>
      </c>
      <c r="BX91" t="s">
        <v>100</v>
      </c>
      <c r="BY91" t="s">
        <v>100</v>
      </c>
      <c r="BZ91" t="s">
        <v>100</v>
      </c>
      <c r="CA91" t="s">
        <v>100</v>
      </c>
      <c r="CB91" t="s">
        <v>100</v>
      </c>
      <c r="CC91" t="s">
        <v>33</v>
      </c>
      <c r="CE91" t="s">
        <v>400</v>
      </c>
      <c r="CF91" t="s">
        <v>401</v>
      </c>
      <c r="CG91" t="s">
        <v>402</v>
      </c>
      <c r="CH91" t="s">
        <v>291</v>
      </c>
      <c r="CI91" t="s">
        <v>95</v>
      </c>
      <c r="CJ91" s="4">
        <v>46195</v>
      </c>
      <c r="CK91" s="4">
        <v>46197</v>
      </c>
      <c r="CL91" t="s">
        <v>519</v>
      </c>
      <c r="CM91" t="s">
        <v>109</v>
      </c>
      <c r="CN91" t="s">
        <v>98</v>
      </c>
      <c r="CO91" s="4">
        <v>46262</v>
      </c>
      <c r="CP91" s="4"/>
      <c r="CR91" t="s">
        <v>99</v>
      </c>
      <c r="CS91" t="s">
        <v>95</v>
      </c>
      <c r="CT91" t="s">
        <v>100</v>
      </c>
      <c r="CU91" t="s">
        <v>100</v>
      </c>
      <c r="CV91" t="s">
        <v>100</v>
      </c>
      <c r="CW91" t="s">
        <v>100</v>
      </c>
      <c r="CX91" t="s">
        <v>100</v>
      </c>
      <c r="CY91" t="s">
        <v>100</v>
      </c>
      <c r="CZ91" t="s">
        <v>100</v>
      </c>
      <c r="DA91" t="s">
        <v>100</v>
      </c>
      <c r="DB91" t="s">
        <v>100</v>
      </c>
      <c r="DC91" t="s">
        <v>100</v>
      </c>
      <c r="DD91" t="s">
        <v>100</v>
      </c>
      <c r="DE91" t="s">
        <v>100</v>
      </c>
      <c r="DF91" t="s">
        <v>30</v>
      </c>
      <c r="DG91" t="s">
        <v>31</v>
      </c>
      <c r="DH91" t="s">
        <v>100</v>
      </c>
      <c r="DI91" t="s">
        <v>33</v>
      </c>
      <c r="DK91" t="str">
        <f>IF(AND(XPlan_raw[[#This Row],[BEng in Electronics]]&lt;&gt;"(tom)",XPlan_raw[[#This Row],[BEng in Electronics]]&lt;&gt;""),CT$11,"")</f>
        <v/>
      </c>
      <c r="DL91" t="str">
        <f>IF(AND(XPlan_raw[[#This Row],[BEng in Mechanical Engineering]]&lt;&gt;"(tom)",XPlan_raw[[#This Row],[BEng in Mechanical Engineering]]&lt;&gt;""),CU$11,"")</f>
        <v/>
      </c>
      <c r="DM91" t="str">
        <f>IF(AND(XPlan_raw[[#This Row],[BEng in Mechatronics]]&lt;&gt;"(tom)",XPlan_raw[[#This Row],[BEng in Mechatronics]]&lt;&gt;""),CV$11,"")</f>
        <v/>
      </c>
      <c r="DN91" t="str">
        <f>IF(AND(XPlan_raw[[#This Row],[BSc in Electronics]]&lt;&gt;"(tom)",XPlan_raw[[#This Row],[BSc in Electronics]]&lt;&gt;""),CW$11,"")</f>
        <v/>
      </c>
      <c r="DO91" t="str">
        <f>IF(AND(XPlan_raw[[#This Row],[BSc in I&amp;B]]&lt;&gt;"(tom)",XPlan_raw[[#This Row],[BSc in I&amp;B]]&lt;&gt;""),CX$11,"")</f>
        <v/>
      </c>
      <c r="DP91" t="str">
        <f>IF(AND(XPlan_raw[[#This Row],[BSc in Software]]&lt;&gt;"(tom)",XPlan_raw[[#This Row],[BSc in Software]]&lt;&gt;""),CY$11,"")</f>
        <v/>
      </c>
      <c r="DQ91" t="str">
        <f>IF(AND(XPlan_raw[[#This Row],[BSc in Mechanical Engineering]]&lt;&gt;"(tom)",XPlan_raw[[#This Row],[BSc in Mechanical Engineering]]&lt;&gt;""),CZ$11,"")</f>
        <v/>
      </c>
      <c r="DR91" t="str">
        <f>IF(AND(XPlan_raw[[#This Row],[BSc in Mechatronic Engineering]]&lt;&gt;"(tom)",XPlan_raw[[#This Row],[BSc in Mechatronic Engineering]]&lt;&gt;""),DA$11,"")</f>
        <v/>
      </c>
      <c r="DS91" t="str">
        <f>IF(AND(XPlan_raw[[#This Row],[MSc in Electronics]]&lt;&gt;"(tom)",XPlan_raw[[#This Row],[MSc in Electronics]]&lt;&gt;""),DB$11,"")</f>
        <v/>
      </c>
      <c r="DT91" t="str">
        <f>IF(AND(XPlan_raw[[#This Row],[MSc in I&amp;B]]&lt;&gt;"(tom)",XPlan_raw[[#This Row],[MSc in I&amp;B]]&lt;&gt;""),DC$11,"")</f>
        <v/>
      </c>
      <c r="DU91" t="str">
        <f>IF(AND(XPlan_raw[[#This Row],[MSc in Pysics and Technology]]&lt;&gt;"(tom)",XPlan_raw[[#This Row],[MSc in Pysics and Technology]]&lt;&gt;""),DD$11,"")</f>
        <v/>
      </c>
      <c r="DV91" t="str">
        <f>IF(AND(XPlan_raw[[#This Row],[MSc in Software]]&lt;&gt;"(tom)",XPlan_raw[[#This Row],[MSc in Software]]&lt;&gt;""),DE$11,"")</f>
        <v/>
      </c>
      <c r="DW91" t="str">
        <f>IF(AND(XPlan_raw[[#This Row],[MSc in Mechanical Engineering]]&lt;&gt;"(tom)",XPlan_raw[[#This Row],[MSc in Mechanical Engineering]]&lt;&gt;""),DF$11,"")</f>
        <v>MSc in Mechanical Engineering - Sdb.</v>
      </c>
      <c r="DX91" t="str">
        <f>IF(AND(XPlan_raw[[#This Row],[MSc in Mechatronic Engineering]]&lt;&gt;"(tom)",XPlan_raw[[#This Row],[MSc in Mechatronic Engineering]]&lt;&gt;""),DG$11,"")</f>
        <v>MSc in Mechatronic Engineering - Sdb.</v>
      </c>
      <c r="DY91" t="str">
        <f>IF(AND(XPlan_raw[[#This Row],[MSc in Supply Chain Digitalisation ]]&lt;&gt;"(tom)",XPlan_raw[[#This Row],[MSc in Supply Chain Digitalisation ]]&lt;&gt;""),DH$11,"")</f>
        <v/>
      </c>
      <c r="DZ91" t="str">
        <f>IF(AND(XPlan_raw[[#This Row],[Enkeltfag/Exchange]]&lt;&gt;"(tom)",XPlan_raw[[#This Row],[Enkeltfag/Exchange]]&lt;&gt;""),DI$11,"")</f>
        <v>Exchange students</v>
      </c>
    </row>
    <row r="92" spans="2:130" x14ac:dyDescent="0.25">
      <c r="B92" t="str">
        <f>IF(Q92="ja",XPlan_rawFinal[[#This Row],[EKA_kode]],"")</f>
        <v>T350014402</v>
      </c>
      <c r="C92" t="str">
        <f>IF(XPlan[[#This Row],[EKA]]&lt;&gt;"",XPlan_rawFinal[[#This Row],[eka_langtnavn]],"")</f>
        <v xml:space="preserve">Hardware/Software Co-Design of Embedded Systems </v>
      </c>
      <c r="D92" t="str">
        <f>IF(XPlan[[#This Row],[EKA]]&lt;&gt;"",IF(XPlan_rawFinal[[#This Row],[Interne-kode]]&lt;&gt;"(tom)",XPlan_rawFinal[[#This Row],[Interne-kode]],""),"")</f>
        <v>MC-HSCOD</v>
      </c>
      <c r="E9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04-06-2026</v>
      </c>
      <c r="G92" t="str">
        <f>IF(XPlan[[#This Row],[EKA]]&lt;&gt;"",IF(XPlan_rawFinal[[#This Row],[Campus]]&lt;&gt;"(tom)",XPlan_rawFinal[[#This Row],[Campus]],""),"")</f>
        <v>Sønderborg</v>
      </c>
      <c r="H92" t="str">
        <f>IF(XPlan[[#This Row],[EKA]]&lt;&gt;"",IF(OR(XPlan_rawFinal[[#This Row],[Prøveform]]="(tom)",XPlan_rawFinal[[#This Row],[Prøveform]]=""),"",XPlan_rawFinal[[#This Row],[Prøveform]]),"")</f>
        <v>Written examination</v>
      </c>
      <c r="I92" t="str">
        <f>IF(XPlan[[#This Row],[EKA]]&lt;&gt;"",IF(XPlan_rawFinal[[#This Row],[Eksaminator_samlet]]&lt;&gt;"",XPlan_rawFinal[[#This Row],[Eksaminator_samlet]],""),"")</f>
        <v>Benaoumeur  Senouci</v>
      </c>
      <c r="J92" t="str">
        <f>IF(XPlan[[#This Row],[EKA]]&lt;&gt;"",IF(OR(XPlan_rawFinal[[#This Row],[Censur]]="(tom)",XPlan_rawFinal[[#This Row],[Censur]]=""),"",XPlan_rawFinal[[#This Row],[Censur]]),"")</f>
        <v>Second examiner: Internal</v>
      </c>
      <c r="K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92" t="s">
        <v>90</v>
      </c>
      <c r="M92" t="str">
        <f>IF(XPlan[[#This Row],[EKA]]&lt;&gt;"",IF(XPlan_rawFinal[[#This Row],[BEMÆRK]]&lt;&gt;"(tom)",XPlan_rawFinal[[#This Row],[BEMÆRK]],""),"")</f>
        <v/>
      </c>
      <c r="N9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Sdb.,,,,,,,Exchange students,All exams</v>
      </c>
      <c r="Q92" t="s">
        <v>107</v>
      </c>
      <c r="R92" t="s">
        <v>208</v>
      </c>
      <c r="S92" t="s">
        <v>209</v>
      </c>
      <c r="T92" t="s">
        <v>210</v>
      </c>
      <c r="U92" t="s">
        <v>291</v>
      </c>
      <c r="V92" t="s">
        <v>95</v>
      </c>
      <c r="W92" s="4">
        <v>46177</v>
      </c>
      <c r="Y92" t="s">
        <v>186</v>
      </c>
      <c r="Z92" t="s">
        <v>97</v>
      </c>
      <c r="AA92" t="s">
        <v>98</v>
      </c>
      <c r="AB92" s="4">
        <v>46254</v>
      </c>
      <c r="AE92" t="s">
        <v>99</v>
      </c>
      <c r="AF92" t="s">
        <v>95</v>
      </c>
      <c r="AG92" t="s">
        <v>100</v>
      </c>
      <c r="AH92" t="s">
        <v>100</v>
      </c>
      <c r="AI92" t="s">
        <v>100</v>
      </c>
      <c r="AJ92" t="s">
        <v>100</v>
      </c>
      <c r="AK92" t="s">
        <v>100</v>
      </c>
      <c r="AL92" t="s">
        <v>100</v>
      </c>
      <c r="AM92" t="s">
        <v>100</v>
      </c>
      <c r="AN92" t="s">
        <v>100</v>
      </c>
      <c r="AO92" t="s">
        <v>26</v>
      </c>
      <c r="AP92" t="s">
        <v>100</v>
      </c>
      <c r="AQ92" t="s">
        <v>100</v>
      </c>
      <c r="AR92" t="s">
        <v>100</v>
      </c>
      <c r="AS92" t="s">
        <v>100</v>
      </c>
      <c r="AT92" t="s">
        <v>100</v>
      </c>
      <c r="AU92" t="s">
        <v>100</v>
      </c>
      <c r="AV92" t="s">
        <v>33</v>
      </c>
      <c r="AY92" t="s">
        <v>156</v>
      </c>
      <c r="AZ92" t="s">
        <v>157</v>
      </c>
      <c r="BA92" t="s">
        <v>158</v>
      </c>
      <c r="BB92" t="s">
        <v>159</v>
      </c>
      <c r="BC92" t="s">
        <v>95</v>
      </c>
      <c r="BD92" s="4">
        <v>46181</v>
      </c>
      <c r="BE92" s="4"/>
      <c r="BF92" t="s">
        <v>145</v>
      </c>
      <c r="BG92" t="s">
        <v>169</v>
      </c>
      <c r="BH92" t="s">
        <v>112</v>
      </c>
      <c r="BI92" s="4" t="s">
        <v>95</v>
      </c>
      <c r="BJ92" s="4"/>
      <c r="BL92" t="s">
        <v>99</v>
      </c>
      <c r="BM92" t="s">
        <v>95</v>
      </c>
      <c r="BN92" t="s">
        <v>18</v>
      </c>
      <c r="BO92" t="s">
        <v>19</v>
      </c>
      <c r="BP92" t="s">
        <v>20</v>
      </c>
      <c r="BQ92" t="s">
        <v>100</v>
      </c>
      <c r="BR92" t="s">
        <v>100</v>
      </c>
      <c r="BS92" t="s">
        <v>100</v>
      </c>
      <c r="BT92" t="s">
        <v>100</v>
      </c>
      <c r="BU92" t="s">
        <v>100</v>
      </c>
      <c r="BV92" t="s">
        <v>100</v>
      </c>
      <c r="BW92" t="s">
        <v>100</v>
      </c>
      <c r="BX92" t="s">
        <v>100</v>
      </c>
      <c r="BY92" t="s">
        <v>100</v>
      </c>
      <c r="BZ92" t="s">
        <v>100</v>
      </c>
      <c r="CA92" t="s">
        <v>100</v>
      </c>
      <c r="CB92" t="s">
        <v>100</v>
      </c>
      <c r="CC92" t="s">
        <v>100</v>
      </c>
      <c r="CE92" t="s">
        <v>403</v>
      </c>
      <c r="CF92" t="s">
        <v>404</v>
      </c>
      <c r="CG92" t="s">
        <v>405</v>
      </c>
      <c r="CH92" t="s">
        <v>291</v>
      </c>
      <c r="CI92" t="s">
        <v>95</v>
      </c>
      <c r="CJ92" s="4">
        <v>46176</v>
      </c>
      <c r="CK92" s="4">
        <v>46177</v>
      </c>
      <c r="CL92" t="s">
        <v>520</v>
      </c>
      <c r="CM92" t="s">
        <v>111</v>
      </c>
      <c r="CN92" t="s">
        <v>98</v>
      </c>
      <c r="CO92" s="4">
        <v>46260</v>
      </c>
      <c r="CP92" s="4"/>
      <c r="CR92" t="s">
        <v>99</v>
      </c>
      <c r="CS92" t="s">
        <v>95</v>
      </c>
      <c r="CT92" t="s">
        <v>100</v>
      </c>
      <c r="CU92" t="s">
        <v>100</v>
      </c>
      <c r="CV92" t="s">
        <v>100</v>
      </c>
      <c r="CW92" t="s">
        <v>100</v>
      </c>
      <c r="CX92" t="s">
        <v>100</v>
      </c>
      <c r="CY92" t="s">
        <v>100</v>
      </c>
      <c r="CZ92" t="s">
        <v>100</v>
      </c>
      <c r="DA92" t="s">
        <v>100</v>
      </c>
      <c r="DB92" t="s">
        <v>100</v>
      </c>
      <c r="DC92" t="s">
        <v>100</v>
      </c>
      <c r="DD92" t="s">
        <v>100</v>
      </c>
      <c r="DE92" t="s">
        <v>100</v>
      </c>
      <c r="DF92" t="s">
        <v>100</v>
      </c>
      <c r="DG92" t="s">
        <v>31</v>
      </c>
      <c r="DH92" t="s">
        <v>100</v>
      </c>
      <c r="DI92" t="s">
        <v>100</v>
      </c>
      <c r="DK92" t="str">
        <f>IF(AND(XPlan_raw[[#This Row],[BEng in Electronics]]&lt;&gt;"(tom)",XPlan_raw[[#This Row],[BEng in Electronics]]&lt;&gt;""),CT$11,"")</f>
        <v/>
      </c>
      <c r="DL92" t="str">
        <f>IF(AND(XPlan_raw[[#This Row],[BEng in Mechanical Engineering]]&lt;&gt;"(tom)",XPlan_raw[[#This Row],[BEng in Mechanical Engineering]]&lt;&gt;""),CU$11,"")</f>
        <v/>
      </c>
      <c r="DM92" t="str">
        <f>IF(AND(XPlan_raw[[#This Row],[BEng in Mechatronics]]&lt;&gt;"(tom)",XPlan_raw[[#This Row],[BEng in Mechatronics]]&lt;&gt;""),CV$11,"")</f>
        <v/>
      </c>
      <c r="DN92" t="str">
        <f>IF(AND(XPlan_raw[[#This Row],[BSc in Electronics]]&lt;&gt;"(tom)",XPlan_raw[[#This Row],[BSc in Electronics]]&lt;&gt;""),CW$11,"")</f>
        <v/>
      </c>
      <c r="DO92" t="str">
        <f>IF(AND(XPlan_raw[[#This Row],[BSc in I&amp;B]]&lt;&gt;"(tom)",XPlan_raw[[#This Row],[BSc in I&amp;B]]&lt;&gt;""),CX$11,"")</f>
        <v/>
      </c>
      <c r="DP92" t="str">
        <f>IF(AND(XPlan_raw[[#This Row],[BSc in Software]]&lt;&gt;"(tom)",XPlan_raw[[#This Row],[BSc in Software]]&lt;&gt;""),CY$11,"")</f>
        <v/>
      </c>
      <c r="DQ92" t="str">
        <f>IF(AND(XPlan_raw[[#This Row],[BSc in Mechanical Engineering]]&lt;&gt;"(tom)",XPlan_raw[[#This Row],[BSc in Mechanical Engineering]]&lt;&gt;""),CZ$11,"")</f>
        <v/>
      </c>
      <c r="DR92" t="str">
        <f>IF(AND(XPlan_raw[[#This Row],[BSc in Mechatronic Engineering]]&lt;&gt;"(tom)",XPlan_raw[[#This Row],[BSc in Mechatronic Engineering]]&lt;&gt;""),DA$11,"")</f>
        <v/>
      </c>
      <c r="DS92" t="str">
        <f>IF(AND(XPlan_raw[[#This Row],[MSc in Electronics]]&lt;&gt;"(tom)",XPlan_raw[[#This Row],[MSc in Electronics]]&lt;&gt;""),DB$11,"")</f>
        <v/>
      </c>
      <c r="DT92" t="str">
        <f>IF(AND(XPlan_raw[[#This Row],[MSc in I&amp;B]]&lt;&gt;"(tom)",XPlan_raw[[#This Row],[MSc in I&amp;B]]&lt;&gt;""),DC$11,"")</f>
        <v/>
      </c>
      <c r="DU92" t="str">
        <f>IF(AND(XPlan_raw[[#This Row],[MSc in Pysics and Technology]]&lt;&gt;"(tom)",XPlan_raw[[#This Row],[MSc in Pysics and Technology]]&lt;&gt;""),DD$11,"")</f>
        <v/>
      </c>
      <c r="DV92" t="str">
        <f>IF(AND(XPlan_raw[[#This Row],[MSc in Software]]&lt;&gt;"(tom)",XPlan_raw[[#This Row],[MSc in Software]]&lt;&gt;""),DE$11,"")</f>
        <v/>
      </c>
      <c r="DW92" t="str">
        <f>IF(AND(XPlan_raw[[#This Row],[MSc in Mechanical Engineering]]&lt;&gt;"(tom)",XPlan_raw[[#This Row],[MSc in Mechanical Engineering]]&lt;&gt;""),DF$11,"")</f>
        <v/>
      </c>
      <c r="DX92" t="str">
        <f>IF(AND(XPlan_raw[[#This Row],[MSc in Mechatronic Engineering]]&lt;&gt;"(tom)",XPlan_raw[[#This Row],[MSc in Mechatronic Engineering]]&lt;&gt;""),DG$11,"")</f>
        <v>MSc in Mechatronic Engineering - Sdb.</v>
      </c>
      <c r="DY92" t="str">
        <f>IF(AND(XPlan_raw[[#This Row],[MSc in Supply Chain Digitalisation ]]&lt;&gt;"(tom)",XPlan_raw[[#This Row],[MSc in Supply Chain Digitalisation ]]&lt;&gt;""),DH$11,"")</f>
        <v/>
      </c>
      <c r="DZ92" t="str">
        <f>IF(AND(XPlan_raw[[#This Row],[Enkeltfag/Exchange]]&lt;&gt;"(tom)",XPlan_raw[[#This Row],[Enkeltfag/Exchange]]&lt;&gt;""),DI$11,"")</f>
        <v/>
      </c>
    </row>
    <row r="93" spans="2:130" x14ac:dyDescent="0.25">
      <c r="B93" t="str">
        <f>IF(Q93="ja",XPlan_rawFinal[[#This Row],[EKA_kode]],"")</f>
        <v>T330005402</v>
      </c>
      <c r="C93" t="str">
        <f>IF(XPlan[[#This Row],[EKA]]&lt;&gt;"",XPlan_rawFinal[[#This Row],[eka_langtnavn]],"")</f>
        <v>Advanced Cooling and Heating Systems</v>
      </c>
      <c r="D93" t="str">
        <f>IF(XPlan[[#This Row],[EKA]]&lt;&gt;"",IF(XPlan_rawFinal[[#This Row],[Interne-kode]]&lt;&gt;"(tom)",XPlan_rawFinal[[#This Row],[Interne-kode]],""),"")</f>
        <v>ME-ACHS</v>
      </c>
      <c r="E9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93" t="str">
        <f>IF(XPlan[[#This Row],[EKA]]&lt;&gt;"",IF(XPlan_rawFinal[[#This Row],[Campus]]&lt;&gt;"(tom)",XPlan_rawFinal[[#This Row],[Campus]],""),"")</f>
        <v>Sønderborg</v>
      </c>
      <c r="H93" t="str">
        <f>IF(XPlan[[#This Row],[EKA]]&lt;&gt;"",IF(OR(XPlan_rawFinal[[#This Row],[Prøveform]]="(tom)",XPlan_rawFinal[[#This Row],[Prøveform]]=""),"",XPlan_rawFinal[[#This Row],[Prøveform]]),"")</f>
        <v>Multiple choice</v>
      </c>
      <c r="I93" t="str">
        <f>IF(XPlan[[#This Row],[EKA]]&lt;&gt;"",IF(XPlan_rawFinal[[#This Row],[Eksaminator_samlet]]&lt;&gt;"",XPlan_rawFinal[[#This Row],[Eksaminator_samlet]],""),"")</f>
        <v>Paride Gullo</v>
      </c>
      <c r="J93" t="str">
        <f>IF(XPlan[[#This Row],[EKA]]&lt;&gt;"",IF(OR(XPlan_rawFinal[[#This Row],[Censur]]="(tom)",XPlan_rawFinal[[#This Row],[Censur]]=""),"",XPlan_rawFinal[[#This Row],[Censur]]),"")</f>
        <v>Second examiner: Internal</v>
      </c>
      <c r="K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93" t="s">
        <v>90</v>
      </c>
      <c r="M93" t="str">
        <f>IF(XPlan[[#This Row],[EKA]]&lt;&gt;"",IF(XPlan_rawFinal[[#This Row],[BEMÆRK]]&lt;&gt;"(tom)",XPlan_rawFinal[[#This Row],[BEMÆRK]],""),"")</f>
        <v/>
      </c>
      <c r="N9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Sdb.,,,Exchange students,All exams</v>
      </c>
      <c r="Q93" t="s">
        <v>107</v>
      </c>
      <c r="R93" t="s">
        <v>317</v>
      </c>
      <c r="S93" t="s">
        <v>318</v>
      </c>
      <c r="T93" t="s">
        <v>319</v>
      </c>
      <c r="U93" t="s">
        <v>291</v>
      </c>
      <c r="V93" t="s">
        <v>95</v>
      </c>
      <c r="W93" s="4">
        <v>46181</v>
      </c>
      <c r="Y93" t="s">
        <v>141</v>
      </c>
      <c r="Z93" t="s">
        <v>320</v>
      </c>
      <c r="AA93" t="s">
        <v>98</v>
      </c>
      <c r="AB93" s="4">
        <v>46265</v>
      </c>
      <c r="AE93" t="s">
        <v>99</v>
      </c>
      <c r="AF93" t="s">
        <v>95</v>
      </c>
      <c r="AG93" t="s">
        <v>100</v>
      </c>
      <c r="AH93" t="s">
        <v>100</v>
      </c>
      <c r="AI93" t="s">
        <v>100</v>
      </c>
      <c r="AJ93" t="s">
        <v>100</v>
      </c>
      <c r="AK93" t="s">
        <v>100</v>
      </c>
      <c r="AL93" t="s">
        <v>100</v>
      </c>
      <c r="AM93" t="s">
        <v>100</v>
      </c>
      <c r="AN93" t="s">
        <v>100</v>
      </c>
      <c r="AO93" t="s">
        <v>100</v>
      </c>
      <c r="AP93" t="s">
        <v>100</v>
      </c>
      <c r="AQ93" t="s">
        <v>100</v>
      </c>
      <c r="AR93" t="s">
        <v>100</v>
      </c>
      <c r="AS93" t="s">
        <v>30</v>
      </c>
      <c r="AT93" t="s">
        <v>100</v>
      </c>
      <c r="AU93" t="s">
        <v>100</v>
      </c>
      <c r="AV93" t="s">
        <v>33</v>
      </c>
      <c r="AY93" t="s">
        <v>160</v>
      </c>
      <c r="AZ93" t="s">
        <v>393</v>
      </c>
      <c r="BA93" t="s">
        <v>95</v>
      </c>
      <c r="BB93" t="s">
        <v>95</v>
      </c>
      <c r="BC93" t="s">
        <v>95</v>
      </c>
      <c r="BD93" s="4">
        <v>46181</v>
      </c>
      <c r="BE93" s="4">
        <v>46203</v>
      </c>
      <c r="BF93" t="s">
        <v>145</v>
      </c>
      <c r="BG93" t="s">
        <v>109</v>
      </c>
      <c r="BH93" t="s">
        <v>98</v>
      </c>
      <c r="BI93" s="4">
        <v>46255</v>
      </c>
      <c r="BJ93" s="4"/>
      <c r="BK93" t="s">
        <v>134</v>
      </c>
      <c r="BL93" t="s">
        <v>99</v>
      </c>
      <c r="BM93" t="s">
        <v>95</v>
      </c>
      <c r="BN93" t="s">
        <v>100</v>
      </c>
      <c r="BO93" t="s">
        <v>100</v>
      </c>
      <c r="BP93" t="s">
        <v>100</v>
      </c>
      <c r="BQ93" t="s">
        <v>100</v>
      </c>
      <c r="BR93" t="s">
        <v>100</v>
      </c>
      <c r="BS93" t="s">
        <v>100</v>
      </c>
      <c r="BT93" t="s">
        <v>100</v>
      </c>
      <c r="BU93" t="s">
        <v>100</v>
      </c>
      <c r="BV93" t="s">
        <v>100</v>
      </c>
      <c r="BW93" t="s">
        <v>100</v>
      </c>
      <c r="BX93" t="s">
        <v>100</v>
      </c>
      <c r="BY93" t="s">
        <v>100</v>
      </c>
      <c r="BZ93" t="s">
        <v>30</v>
      </c>
      <c r="CA93" t="s">
        <v>100</v>
      </c>
      <c r="CB93" t="s">
        <v>100</v>
      </c>
      <c r="CC93" t="s">
        <v>100</v>
      </c>
      <c r="CE93" t="s">
        <v>406</v>
      </c>
      <c r="CF93" t="s">
        <v>407</v>
      </c>
      <c r="CG93" t="s">
        <v>408</v>
      </c>
      <c r="CH93" t="s">
        <v>167</v>
      </c>
      <c r="CI93" t="s">
        <v>149</v>
      </c>
      <c r="CJ93" s="4">
        <v>46183</v>
      </c>
      <c r="CK93" s="4">
        <v>46185</v>
      </c>
      <c r="CL93" t="s">
        <v>201</v>
      </c>
      <c r="CM93" t="s">
        <v>111</v>
      </c>
      <c r="CN93" t="s">
        <v>112</v>
      </c>
      <c r="CO93" s="4">
        <v>46253</v>
      </c>
      <c r="CP93" s="4"/>
      <c r="CR93" t="s">
        <v>99</v>
      </c>
      <c r="CS93" t="s">
        <v>95</v>
      </c>
      <c r="CT93" t="s">
        <v>18</v>
      </c>
      <c r="CU93" t="s">
        <v>100</v>
      </c>
      <c r="CV93" t="s">
        <v>20</v>
      </c>
      <c r="CW93" t="s">
        <v>21</v>
      </c>
      <c r="CX93" t="s">
        <v>100</v>
      </c>
      <c r="CY93" t="s">
        <v>100</v>
      </c>
      <c r="CZ93" t="s">
        <v>100</v>
      </c>
      <c r="DA93" t="s">
        <v>25</v>
      </c>
      <c r="DB93" t="s">
        <v>100</v>
      </c>
      <c r="DC93" t="s">
        <v>100</v>
      </c>
      <c r="DD93" t="s">
        <v>100</v>
      </c>
      <c r="DE93" t="s">
        <v>100</v>
      </c>
      <c r="DF93" t="s">
        <v>100</v>
      </c>
      <c r="DG93" t="s">
        <v>100</v>
      </c>
      <c r="DH93" t="s">
        <v>100</v>
      </c>
      <c r="DI93" t="s">
        <v>33</v>
      </c>
      <c r="DK93" t="str">
        <f>IF(AND(XPlan_raw[[#This Row],[BEng in Electronics]]&lt;&gt;"(tom)",XPlan_raw[[#This Row],[BEng in Electronics]]&lt;&gt;""),CT$11,"")</f>
        <v>BEng in Electronics - Sdb.</v>
      </c>
      <c r="DL93" t="str">
        <f>IF(AND(XPlan_raw[[#This Row],[BEng in Mechanical Engineering]]&lt;&gt;"(tom)",XPlan_raw[[#This Row],[BEng in Mechanical Engineering]]&lt;&gt;""),CU$11,"")</f>
        <v/>
      </c>
      <c r="DM93" t="str">
        <f>IF(AND(XPlan_raw[[#This Row],[BEng in Mechatronics]]&lt;&gt;"(tom)",XPlan_raw[[#This Row],[BEng in Mechatronics]]&lt;&gt;""),CV$11,"")</f>
        <v>BEng in Mechatronics - Sdb.</v>
      </c>
      <c r="DN93" t="str">
        <f>IF(AND(XPlan_raw[[#This Row],[BSc in Electronics]]&lt;&gt;"(tom)",XPlan_raw[[#This Row],[BSc in Electronics]]&lt;&gt;""),CW$11,"")</f>
        <v>BSc in Electronics Engineering - Sdb.</v>
      </c>
      <c r="DO93" t="str">
        <f>IF(AND(XPlan_raw[[#This Row],[BSc in I&amp;B]]&lt;&gt;"(tom)",XPlan_raw[[#This Row],[BSc in I&amp;B]]&lt;&gt;""),CX$11,"")</f>
        <v/>
      </c>
      <c r="DP93" t="str">
        <f>IF(AND(XPlan_raw[[#This Row],[BSc in Software]]&lt;&gt;"(tom)",XPlan_raw[[#This Row],[BSc in Software]]&lt;&gt;""),CY$11,"")</f>
        <v/>
      </c>
      <c r="DQ93" t="str">
        <f>IF(AND(XPlan_raw[[#This Row],[BSc in Mechanical Engineering]]&lt;&gt;"(tom)",XPlan_raw[[#This Row],[BSc in Mechanical Engineering]]&lt;&gt;""),CZ$11,"")</f>
        <v/>
      </c>
      <c r="DR93" t="str">
        <f>IF(AND(XPlan_raw[[#This Row],[BSc in Mechatronic Engineering]]&lt;&gt;"(tom)",XPlan_raw[[#This Row],[BSc in Mechatronic Engineering]]&lt;&gt;""),DA$11,"")</f>
        <v>BSc in Mechatronic Engineering - Sdb.</v>
      </c>
      <c r="DS93" t="str">
        <f>IF(AND(XPlan_raw[[#This Row],[MSc in Electronics]]&lt;&gt;"(tom)",XPlan_raw[[#This Row],[MSc in Electronics]]&lt;&gt;""),DB$11,"")</f>
        <v/>
      </c>
      <c r="DT93" t="str">
        <f>IF(AND(XPlan_raw[[#This Row],[MSc in I&amp;B]]&lt;&gt;"(tom)",XPlan_raw[[#This Row],[MSc in I&amp;B]]&lt;&gt;""),DC$11,"")</f>
        <v/>
      </c>
      <c r="DU93" t="str">
        <f>IF(AND(XPlan_raw[[#This Row],[MSc in Pysics and Technology]]&lt;&gt;"(tom)",XPlan_raw[[#This Row],[MSc in Pysics and Technology]]&lt;&gt;""),DD$11,"")</f>
        <v/>
      </c>
      <c r="DV93" t="str">
        <f>IF(AND(XPlan_raw[[#This Row],[MSc in Software]]&lt;&gt;"(tom)",XPlan_raw[[#This Row],[MSc in Software]]&lt;&gt;""),DE$11,"")</f>
        <v/>
      </c>
      <c r="DW93" t="str">
        <f>IF(AND(XPlan_raw[[#This Row],[MSc in Mechanical Engineering]]&lt;&gt;"(tom)",XPlan_raw[[#This Row],[MSc in Mechanical Engineering]]&lt;&gt;""),DF$11,"")</f>
        <v/>
      </c>
      <c r="DX93" t="str">
        <f>IF(AND(XPlan_raw[[#This Row],[MSc in Mechatronic Engineering]]&lt;&gt;"(tom)",XPlan_raw[[#This Row],[MSc in Mechatronic Engineering]]&lt;&gt;""),DG$11,"")</f>
        <v/>
      </c>
      <c r="DY93" t="str">
        <f>IF(AND(XPlan_raw[[#This Row],[MSc in Supply Chain Digitalisation ]]&lt;&gt;"(tom)",XPlan_raw[[#This Row],[MSc in Supply Chain Digitalisation ]]&lt;&gt;""),DH$11,"")</f>
        <v/>
      </c>
      <c r="DZ93" t="str">
        <f>IF(AND(XPlan_raw[[#This Row],[Enkeltfag/Exchange]]&lt;&gt;"(tom)",XPlan_raw[[#This Row],[Enkeltfag/Exchange]]&lt;&gt;""),DI$11,"")</f>
        <v>Exchange students</v>
      </c>
    </row>
    <row r="94" spans="2:130" x14ac:dyDescent="0.25">
      <c r="B94" t="str">
        <f>IF(Q94="ja",XPlan_rawFinal[[#This Row],[EKA_kode]],"")</f>
        <v>T300039402</v>
      </c>
      <c r="C94" t="str">
        <f>IF(XPlan[[#This Row],[EKA]]&lt;&gt;"",XPlan_rawFinal[[#This Row],[eka_langtnavn]],"")</f>
        <v>Applied Programming II</v>
      </c>
      <c r="D94" t="str">
        <f>IF(XPlan[[#This Row],[EKA]]&lt;&gt;"",IF(XPlan_rawFinal[[#This Row],[Interne-kode]]&lt;&gt;"(tom)",XPlan_rawFinal[[#This Row],[Interne-kode]],""),"")</f>
        <v>EIB-APP2</v>
      </c>
      <c r="E9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94" t="str">
        <f>IF(XPlan[[#This Row],[EKA]]&lt;&gt;"",IF(XPlan_rawFinal[[#This Row],[Campus]]&lt;&gt;"(tom)",XPlan_rawFinal[[#This Row],[Campus]],""),"")</f>
        <v>Sønderborg</v>
      </c>
      <c r="H94" t="str">
        <f>IF(XPlan[[#This Row],[EKA]]&lt;&gt;"",IF(OR(XPlan_rawFinal[[#This Row],[Prøveform]]="(tom)",XPlan_rawFinal[[#This Row],[Prøveform]]=""),"",XPlan_rawFinal[[#This Row],[Prøveform]]),"")</f>
        <v>Written examination</v>
      </c>
      <c r="I94" t="str">
        <f>IF(XPlan[[#This Row],[EKA]]&lt;&gt;"",IF(XPlan_rawFinal[[#This Row],[Eksaminator_samlet]]&lt;&gt;"",XPlan_rawFinal[[#This Row],[Eksaminator_samlet]],""),"")</f>
        <v>Matthias König</v>
      </c>
      <c r="J94" t="str">
        <f>IF(XPlan[[#This Row],[EKA]]&lt;&gt;"",IF(OR(XPlan_rawFinal[[#This Row],[Censur]]="(tom)",XPlan_rawFinal[[#This Row],[Censur]]=""),"",XPlan_rawFinal[[#This Row],[Censur]]),"")</f>
        <v>Second examiner: None</v>
      </c>
      <c r="K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94" t="s">
        <v>90</v>
      </c>
      <c r="M94" t="str">
        <f>IF(XPlan[[#This Row],[EKA]]&lt;&gt;"",IF(XPlan_rawFinal[[#This Row],[BEMÆRK]]&lt;&gt;"(tom)",XPlan_rawFinal[[#This Row],[BEMÆRK]],""),"")</f>
        <v/>
      </c>
      <c r="N9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94" t="s">
        <v>107</v>
      </c>
      <c r="R94" t="s">
        <v>272</v>
      </c>
      <c r="S94" t="s">
        <v>273</v>
      </c>
      <c r="T94" t="s">
        <v>274</v>
      </c>
      <c r="U94" t="s">
        <v>291</v>
      </c>
      <c r="V94" t="s">
        <v>95</v>
      </c>
      <c r="W94" s="4">
        <v>46181</v>
      </c>
      <c r="Y94" t="s">
        <v>110</v>
      </c>
      <c r="Z94" t="s">
        <v>97</v>
      </c>
      <c r="AA94" t="s">
        <v>104</v>
      </c>
      <c r="AB94" s="4">
        <v>46246</v>
      </c>
      <c r="AE94" t="s">
        <v>99</v>
      </c>
      <c r="AF94" t="s">
        <v>95</v>
      </c>
      <c r="AG94" t="s">
        <v>100</v>
      </c>
      <c r="AH94" t="s">
        <v>100</v>
      </c>
      <c r="AI94" t="s">
        <v>100</v>
      </c>
      <c r="AJ94" t="s">
        <v>100</v>
      </c>
      <c r="AK94" t="s">
        <v>22</v>
      </c>
      <c r="AL94" t="s">
        <v>100</v>
      </c>
      <c r="AM94" t="s">
        <v>100</v>
      </c>
      <c r="AN94" t="s">
        <v>100</v>
      </c>
      <c r="AO94" t="s">
        <v>100</v>
      </c>
      <c r="AP94" t="s">
        <v>100</v>
      </c>
      <c r="AQ94" t="s">
        <v>100</v>
      </c>
      <c r="AR94" t="s">
        <v>100</v>
      </c>
      <c r="AS94" t="s">
        <v>100</v>
      </c>
      <c r="AT94" t="s">
        <v>100</v>
      </c>
      <c r="AU94" t="s">
        <v>100</v>
      </c>
      <c r="AV94" t="s">
        <v>100</v>
      </c>
      <c r="AY94" t="s">
        <v>345</v>
      </c>
      <c r="AZ94" t="s">
        <v>346</v>
      </c>
      <c r="BA94" t="s">
        <v>347</v>
      </c>
      <c r="BB94" t="s">
        <v>167</v>
      </c>
      <c r="BC94" t="s">
        <v>149</v>
      </c>
      <c r="BD94" s="4">
        <v>46181</v>
      </c>
      <c r="BE94" s="4"/>
      <c r="BF94" t="s">
        <v>513</v>
      </c>
      <c r="BG94" t="s">
        <v>97</v>
      </c>
      <c r="BH94" t="s">
        <v>112</v>
      </c>
      <c r="BI94" s="4">
        <v>46248</v>
      </c>
      <c r="BJ94" s="4"/>
      <c r="BL94" t="s">
        <v>99</v>
      </c>
      <c r="BM94" t="s">
        <v>95</v>
      </c>
      <c r="BN94" t="s">
        <v>18</v>
      </c>
      <c r="BO94" t="s">
        <v>19</v>
      </c>
      <c r="BP94" t="s">
        <v>20</v>
      </c>
      <c r="BQ94" t="s">
        <v>21</v>
      </c>
      <c r="BR94" t="s">
        <v>22</v>
      </c>
      <c r="BS94" t="s">
        <v>100</v>
      </c>
      <c r="BT94" t="s">
        <v>24</v>
      </c>
      <c r="BU94" t="s">
        <v>25</v>
      </c>
      <c r="BV94" t="s">
        <v>100</v>
      </c>
      <c r="BW94" t="s">
        <v>100</v>
      </c>
      <c r="BX94" t="s">
        <v>100</v>
      </c>
      <c r="BY94" t="s">
        <v>100</v>
      </c>
      <c r="BZ94" t="s">
        <v>100</v>
      </c>
      <c r="CA94" t="s">
        <v>100</v>
      </c>
      <c r="CB94" t="s">
        <v>100</v>
      </c>
      <c r="CC94" t="s">
        <v>33</v>
      </c>
      <c r="CE94" t="s">
        <v>187</v>
      </c>
      <c r="CF94" t="s">
        <v>188</v>
      </c>
      <c r="CG94" t="s">
        <v>189</v>
      </c>
      <c r="CH94" t="s">
        <v>149</v>
      </c>
      <c r="CI94" t="s">
        <v>167</v>
      </c>
      <c r="CJ94" s="4">
        <v>46192</v>
      </c>
      <c r="CK94" s="4"/>
      <c r="CL94" t="s">
        <v>190</v>
      </c>
      <c r="CM94" t="s">
        <v>111</v>
      </c>
      <c r="CN94" t="s">
        <v>98</v>
      </c>
      <c r="CO94" s="4">
        <v>46246</v>
      </c>
      <c r="CP94" s="4"/>
      <c r="CR94" t="s">
        <v>99</v>
      </c>
      <c r="CS94" t="s">
        <v>95</v>
      </c>
      <c r="CT94" t="s">
        <v>100</v>
      </c>
      <c r="CU94" t="s">
        <v>100</v>
      </c>
      <c r="CV94" t="s">
        <v>100</v>
      </c>
      <c r="CW94" t="s">
        <v>21</v>
      </c>
      <c r="CX94" t="s">
        <v>100</v>
      </c>
      <c r="CY94" t="s">
        <v>100</v>
      </c>
      <c r="CZ94" t="s">
        <v>100</v>
      </c>
      <c r="DA94" t="s">
        <v>25</v>
      </c>
      <c r="DB94" t="s">
        <v>100</v>
      </c>
      <c r="DC94" t="s">
        <v>100</v>
      </c>
      <c r="DD94" t="s">
        <v>100</v>
      </c>
      <c r="DE94" t="s">
        <v>100</v>
      </c>
      <c r="DF94" t="s">
        <v>100</v>
      </c>
      <c r="DG94" t="s">
        <v>100</v>
      </c>
      <c r="DH94" t="s">
        <v>100</v>
      </c>
      <c r="DI94" t="s">
        <v>33</v>
      </c>
      <c r="DK94" t="str">
        <f>IF(AND(XPlan_raw[[#This Row],[BEng in Electronics]]&lt;&gt;"(tom)",XPlan_raw[[#This Row],[BEng in Electronics]]&lt;&gt;""),CT$11,"")</f>
        <v/>
      </c>
      <c r="DL94" t="str">
        <f>IF(AND(XPlan_raw[[#This Row],[BEng in Mechanical Engineering]]&lt;&gt;"(tom)",XPlan_raw[[#This Row],[BEng in Mechanical Engineering]]&lt;&gt;""),CU$11,"")</f>
        <v/>
      </c>
      <c r="DM94" t="str">
        <f>IF(AND(XPlan_raw[[#This Row],[BEng in Mechatronics]]&lt;&gt;"(tom)",XPlan_raw[[#This Row],[BEng in Mechatronics]]&lt;&gt;""),CV$11,"")</f>
        <v/>
      </c>
      <c r="DN94" t="str">
        <f>IF(AND(XPlan_raw[[#This Row],[BSc in Electronics]]&lt;&gt;"(tom)",XPlan_raw[[#This Row],[BSc in Electronics]]&lt;&gt;""),CW$11,"")</f>
        <v>BSc in Electronics Engineering - Sdb.</v>
      </c>
      <c r="DO94" t="str">
        <f>IF(AND(XPlan_raw[[#This Row],[BSc in I&amp;B]]&lt;&gt;"(tom)",XPlan_raw[[#This Row],[BSc in I&amp;B]]&lt;&gt;""),CX$11,"")</f>
        <v/>
      </c>
      <c r="DP94" t="str">
        <f>IF(AND(XPlan_raw[[#This Row],[BSc in Software]]&lt;&gt;"(tom)",XPlan_raw[[#This Row],[BSc in Software]]&lt;&gt;""),CY$11,"")</f>
        <v/>
      </c>
      <c r="DQ94" t="str">
        <f>IF(AND(XPlan_raw[[#This Row],[BSc in Mechanical Engineering]]&lt;&gt;"(tom)",XPlan_raw[[#This Row],[BSc in Mechanical Engineering]]&lt;&gt;""),CZ$11,"")</f>
        <v/>
      </c>
      <c r="DR94" t="str">
        <f>IF(AND(XPlan_raw[[#This Row],[BSc in Mechatronic Engineering]]&lt;&gt;"(tom)",XPlan_raw[[#This Row],[BSc in Mechatronic Engineering]]&lt;&gt;""),DA$11,"")</f>
        <v>BSc in Mechatronic Engineering - Sdb.</v>
      </c>
      <c r="DS94" t="str">
        <f>IF(AND(XPlan_raw[[#This Row],[MSc in Electronics]]&lt;&gt;"(tom)",XPlan_raw[[#This Row],[MSc in Electronics]]&lt;&gt;""),DB$11,"")</f>
        <v/>
      </c>
      <c r="DT94" t="str">
        <f>IF(AND(XPlan_raw[[#This Row],[MSc in I&amp;B]]&lt;&gt;"(tom)",XPlan_raw[[#This Row],[MSc in I&amp;B]]&lt;&gt;""),DC$11,"")</f>
        <v/>
      </c>
      <c r="DU94" t="str">
        <f>IF(AND(XPlan_raw[[#This Row],[MSc in Pysics and Technology]]&lt;&gt;"(tom)",XPlan_raw[[#This Row],[MSc in Pysics and Technology]]&lt;&gt;""),DD$11,"")</f>
        <v/>
      </c>
      <c r="DV94" t="str">
        <f>IF(AND(XPlan_raw[[#This Row],[MSc in Software]]&lt;&gt;"(tom)",XPlan_raw[[#This Row],[MSc in Software]]&lt;&gt;""),DE$11,"")</f>
        <v/>
      </c>
      <c r="DW94" t="str">
        <f>IF(AND(XPlan_raw[[#This Row],[MSc in Mechanical Engineering]]&lt;&gt;"(tom)",XPlan_raw[[#This Row],[MSc in Mechanical Engineering]]&lt;&gt;""),DF$11,"")</f>
        <v/>
      </c>
      <c r="DX94" t="str">
        <f>IF(AND(XPlan_raw[[#This Row],[MSc in Mechatronic Engineering]]&lt;&gt;"(tom)",XPlan_raw[[#This Row],[MSc in Mechatronic Engineering]]&lt;&gt;""),DG$11,"")</f>
        <v/>
      </c>
      <c r="DY94" t="str">
        <f>IF(AND(XPlan_raw[[#This Row],[MSc in Supply Chain Digitalisation ]]&lt;&gt;"(tom)",XPlan_raw[[#This Row],[MSc in Supply Chain Digitalisation ]]&lt;&gt;""),DH$11,"")</f>
        <v/>
      </c>
      <c r="DZ94" t="str">
        <f>IF(AND(XPlan_raw[[#This Row],[Enkeltfag/Exchange]]&lt;&gt;"(tom)",XPlan_raw[[#This Row],[Enkeltfag/Exchange]]&lt;&gt;""),DI$11,"")</f>
        <v>Exchange students</v>
      </c>
    </row>
    <row r="95" spans="2:130" x14ac:dyDescent="0.25">
      <c r="B95" t="str">
        <f>IF(Q95="ja",XPlan_rawFinal[[#This Row],[EKA_kode]],"")</f>
        <v>T340039402</v>
      </c>
      <c r="C95" t="str">
        <f>IF(XPlan[[#This Row],[EKA]]&lt;&gt;"",XPlan_rawFinal[[#This Row],[eka_langtnavn]],"")</f>
        <v>Bachelor Project</v>
      </c>
      <c r="D95" t="str">
        <f>IF(XPlan[[#This Row],[EKA]]&lt;&gt;"",IF(XPlan_rawFinal[[#This Row],[Interne-kode]]&lt;&gt;"(tom)",XPlan_rawFinal[[#This Row],[Interne-kode]],""),"")</f>
        <v>MC-BPRO</v>
      </c>
      <c r="E9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6,7</v>
      </c>
      <c r="F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08-06-2026 - 24-06-2026</v>
      </c>
      <c r="G95" t="str">
        <f>IF(XPlan[[#This Row],[EKA]]&lt;&gt;"",IF(XPlan_rawFinal[[#This Row],[Campus]]&lt;&gt;"(tom)",XPlan_rawFinal[[#This Row],[Campus]],""),"")</f>
        <v>Sønderborg</v>
      </c>
      <c r="H95" t="str">
        <f>IF(XPlan[[#This Row],[EKA]]&lt;&gt;"",IF(OR(XPlan_rawFinal[[#This Row],[Prøveform]]="(tom)",XPlan_rawFinal[[#This Row],[Prøveform]]=""),"",XPlan_rawFinal[[#This Row],[Prøveform]]),"")</f>
        <v>Bachelor project with oral defence</v>
      </c>
      <c r="I95" t="str">
        <f>IF(XPlan[[#This Row],[EKA]]&lt;&gt;"",IF(XPlan_rawFinal[[#This Row],[Eksaminator_samlet]]&lt;&gt;"",XPlan_rawFinal[[#This Row],[Eksaminator_samlet]],""),"")</f>
        <v>Vejleder/Supervisor</v>
      </c>
      <c r="J95" t="str">
        <f>IF(XPlan[[#This Row],[EKA]]&lt;&gt;"",IF(OR(XPlan_rawFinal[[#This Row],[Censur]]="(tom)",XPlan_rawFinal[[#This Row],[Censur]]=""),"",XPlan_rawFinal[[#This Row],[Censur]]),"")</f>
        <v>Second examiner: External</v>
      </c>
      <c r="K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95" t="s">
        <v>90</v>
      </c>
      <c r="M95" t="str">
        <f>IF(XPlan[[#This Row],[EKA]]&lt;&gt;"",IF(XPlan_rawFinal[[#This Row],[BEMÆRK]]&lt;&gt;"(tom)",XPlan_rawFinal[[#This Row],[BEMÆRK]],""),"")</f>
        <v/>
      </c>
      <c r="N9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Sdb.,BSc in Enginreering, Innovation and Business - Sdb.,,BSc in Mechanical Engineering - Sdb.,BSc in Mechatronic Engineering - Sdb.,,,,,,,,,All exams</v>
      </c>
      <c r="Q95" t="s">
        <v>107</v>
      </c>
      <c r="R95" t="s">
        <v>146</v>
      </c>
      <c r="S95" t="s">
        <v>147</v>
      </c>
      <c r="T95" t="s">
        <v>148</v>
      </c>
      <c r="U95" t="s">
        <v>149</v>
      </c>
      <c r="V95" t="s">
        <v>159</v>
      </c>
      <c r="W95" s="4">
        <v>46181</v>
      </c>
      <c r="X95" s="4">
        <v>46197</v>
      </c>
      <c r="Y95" t="s">
        <v>145</v>
      </c>
      <c r="Z95" t="s">
        <v>163</v>
      </c>
      <c r="AA95" t="s">
        <v>112</v>
      </c>
      <c r="AB95" s="4" t="s">
        <v>95</v>
      </c>
      <c r="AD95" t="s">
        <v>134</v>
      </c>
      <c r="AE95" t="s">
        <v>99</v>
      </c>
      <c r="AF95" t="s">
        <v>95</v>
      </c>
      <c r="AG95" t="s">
        <v>100</v>
      </c>
      <c r="AH95" t="s">
        <v>100</v>
      </c>
      <c r="AI95" t="s">
        <v>100</v>
      </c>
      <c r="AJ95" t="s">
        <v>21</v>
      </c>
      <c r="AK95" t="s">
        <v>22</v>
      </c>
      <c r="AL95" t="s">
        <v>100</v>
      </c>
      <c r="AM95" t="s">
        <v>24</v>
      </c>
      <c r="AN95" t="s">
        <v>25</v>
      </c>
      <c r="AO95" t="s">
        <v>100</v>
      </c>
      <c r="AP95" t="s">
        <v>100</v>
      </c>
      <c r="AQ95" t="s">
        <v>100</v>
      </c>
      <c r="AR95" t="s">
        <v>100</v>
      </c>
      <c r="AS95" t="s">
        <v>100</v>
      </c>
      <c r="AT95" t="s">
        <v>100</v>
      </c>
      <c r="AU95" t="s">
        <v>100</v>
      </c>
      <c r="AV95" t="s">
        <v>100</v>
      </c>
      <c r="AY95" t="s">
        <v>265</v>
      </c>
      <c r="AZ95" t="s">
        <v>266</v>
      </c>
      <c r="BA95" t="s">
        <v>267</v>
      </c>
      <c r="BB95" t="s">
        <v>95</v>
      </c>
      <c r="BC95" t="s">
        <v>95</v>
      </c>
      <c r="BD95" s="4">
        <v>46181</v>
      </c>
      <c r="BE95" s="4">
        <v>46183</v>
      </c>
      <c r="BF95" t="s">
        <v>502</v>
      </c>
      <c r="BG95" t="s">
        <v>111</v>
      </c>
      <c r="BH95" t="s">
        <v>98</v>
      </c>
      <c r="BI95" s="4">
        <v>46251</v>
      </c>
      <c r="BJ95" s="4"/>
      <c r="BK95" t="s">
        <v>134</v>
      </c>
      <c r="BL95" t="s">
        <v>99</v>
      </c>
      <c r="BM95" t="s">
        <v>95</v>
      </c>
      <c r="BN95" t="s">
        <v>100</v>
      </c>
      <c r="BO95" t="s">
        <v>100</v>
      </c>
      <c r="BP95" t="s">
        <v>100</v>
      </c>
      <c r="BQ95" t="s">
        <v>100</v>
      </c>
      <c r="BR95" t="s">
        <v>22</v>
      </c>
      <c r="BS95" t="s">
        <v>100</v>
      </c>
      <c r="BT95" t="s">
        <v>100</v>
      </c>
      <c r="BU95" t="s">
        <v>100</v>
      </c>
      <c r="BV95" t="s">
        <v>100</v>
      </c>
      <c r="BW95" t="s">
        <v>100</v>
      </c>
      <c r="BX95" t="s">
        <v>100</v>
      </c>
      <c r="BY95" t="s">
        <v>100</v>
      </c>
      <c r="BZ95" t="s">
        <v>100</v>
      </c>
      <c r="CA95" t="s">
        <v>100</v>
      </c>
      <c r="CB95" t="s">
        <v>100</v>
      </c>
      <c r="CC95" t="s">
        <v>100</v>
      </c>
      <c r="CE95" t="s">
        <v>409</v>
      </c>
      <c r="CF95" t="s">
        <v>410</v>
      </c>
      <c r="CG95" t="s">
        <v>411</v>
      </c>
      <c r="CH95" t="s">
        <v>291</v>
      </c>
      <c r="CI95" t="s">
        <v>95</v>
      </c>
      <c r="CJ95" s="4">
        <v>46188</v>
      </c>
      <c r="CK95" s="4">
        <v>46190</v>
      </c>
      <c r="CL95" t="s">
        <v>521</v>
      </c>
      <c r="CM95" t="s">
        <v>111</v>
      </c>
      <c r="CN95" t="s">
        <v>98</v>
      </c>
      <c r="CO95" s="4">
        <v>46259</v>
      </c>
      <c r="CP95" s="4"/>
      <c r="CR95" t="s">
        <v>99</v>
      </c>
      <c r="CS95" t="s">
        <v>95</v>
      </c>
      <c r="CT95" t="s">
        <v>18</v>
      </c>
      <c r="CU95" t="s">
        <v>100</v>
      </c>
      <c r="CV95" t="s">
        <v>100</v>
      </c>
      <c r="CW95" t="s">
        <v>21</v>
      </c>
      <c r="CX95" t="s">
        <v>100</v>
      </c>
      <c r="CY95" t="s">
        <v>100</v>
      </c>
      <c r="CZ95" t="s">
        <v>100</v>
      </c>
      <c r="DA95" t="s">
        <v>100</v>
      </c>
      <c r="DB95" t="s">
        <v>100</v>
      </c>
      <c r="DC95" t="s">
        <v>100</v>
      </c>
      <c r="DD95" t="s">
        <v>100</v>
      </c>
      <c r="DE95" t="s">
        <v>100</v>
      </c>
      <c r="DF95" t="s">
        <v>100</v>
      </c>
      <c r="DG95" t="s">
        <v>100</v>
      </c>
      <c r="DH95" t="s">
        <v>100</v>
      </c>
      <c r="DI95" t="s">
        <v>33</v>
      </c>
      <c r="DK95" t="str">
        <f>IF(AND(XPlan_raw[[#This Row],[BEng in Electronics]]&lt;&gt;"(tom)",XPlan_raw[[#This Row],[BEng in Electronics]]&lt;&gt;""),CT$11,"")</f>
        <v>BEng in Electronics - Sdb.</v>
      </c>
      <c r="DL95" t="str">
        <f>IF(AND(XPlan_raw[[#This Row],[BEng in Mechanical Engineering]]&lt;&gt;"(tom)",XPlan_raw[[#This Row],[BEng in Mechanical Engineering]]&lt;&gt;""),CU$11,"")</f>
        <v/>
      </c>
      <c r="DM95" t="str">
        <f>IF(AND(XPlan_raw[[#This Row],[BEng in Mechatronics]]&lt;&gt;"(tom)",XPlan_raw[[#This Row],[BEng in Mechatronics]]&lt;&gt;""),CV$11,"")</f>
        <v/>
      </c>
      <c r="DN95" t="str">
        <f>IF(AND(XPlan_raw[[#This Row],[BSc in Electronics]]&lt;&gt;"(tom)",XPlan_raw[[#This Row],[BSc in Electronics]]&lt;&gt;""),CW$11,"")</f>
        <v>BSc in Electronics Engineering - Sdb.</v>
      </c>
      <c r="DO95" t="str">
        <f>IF(AND(XPlan_raw[[#This Row],[BSc in I&amp;B]]&lt;&gt;"(tom)",XPlan_raw[[#This Row],[BSc in I&amp;B]]&lt;&gt;""),CX$11,"")</f>
        <v/>
      </c>
      <c r="DP95" t="str">
        <f>IF(AND(XPlan_raw[[#This Row],[BSc in Software]]&lt;&gt;"(tom)",XPlan_raw[[#This Row],[BSc in Software]]&lt;&gt;""),CY$11,"")</f>
        <v/>
      </c>
      <c r="DQ95" t="str">
        <f>IF(AND(XPlan_raw[[#This Row],[BSc in Mechanical Engineering]]&lt;&gt;"(tom)",XPlan_raw[[#This Row],[BSc in Mechanical Engineering]]&lt;&gt;""),CZ$11,"")</f>
        <v/>
      </c>
      <c r="DR95" t="str">
        <f>IF(AND(XPlan_raw[[#This Row],[BSc in Mechatronic Engineering]]&lt;&gt;"(tom)",XPlan_raw[[#This Row],[BSc in Mechatronic Engineering]]&lt;&gt;""),DA$11,"")</f>
        <v/>
      </c>
      <c r="DS95" t="str">
        <f>IF(AND(XPlan_raw[[#This Row],[MSc in Electronics]]&lt;&gt;"(tom)",XPlan_raw[[#This Row],[MSc in Electronics]]&lt;&gt;""),DB$11,"")</f>
        <v/>
      </c>
      <c r="DT95" t="str">
        <f>IF(AND(XPlan_raw[[#This Row],[MSc in I&amp;B]]&lt;&gt;"(tom)",XPlan_raw[[#This Row],[MSc in I&amp;B]]&lt;&gt;""),DC$11,"")</f>
        <v/>
      </c>
      <c r="DU95" t="str">
        <f>IF(AND(XPlan_raw[[#This Row],[MSc in Pysics and Technology]]&lt;&gt;"(tom)",XPlan_raw[[#This Row],[MSc in Pysics and Technology]]&lt;&gt;""),DD$11,"")</f>
        <v/>
      </c>
      <c r="DV95" t="str">
        <f>IF(AND(XPlan_raw[[#This Row],[MSc in Software]]&lt;&gt;"(tom)",XPlan_raw[[#This Row],[MSc in Software]]&lt;&gt;""),DE$11,"")</f>
        <v/>
      </c>
      <c r="DW95" t="str">
        <f>IF(AND(XPlan_raw[[#This Row],[MSc in Mechanical Engineering]]&lt;&gt;"(tom)",XPlan_raw[[#This Row],[MSc in Mechanical Engineering]]&lt;&gt;""),DF$11,"")</f>
        <v/>
      </c>
      <c r="DX95" t="str">
        <f>IF(AND(XPlan_raw[[#This Row],[MSc in Mechatronic Engineering]]&lt;&gt;"(tom)",XPlan_raw[[#This Row],[MSc in Mechatronic Engineering]]&lt;&gt;""),DG$11,"")</f>
        <v/>
      </c>
      <c r="DY95" t="str">
        <f>IF(AND(XPlan_raw[[#This Row],[MSc in Supply Chain Digitalisation ]]&lt;&gt;"(tom)",XPlan_raw[[#This Row],[MSc in Supply Chain Digitalisation ]]&lt;&gt;""),DH$11,"")</f>
        <v/>
      </c>
      <c r="DZ95" t="str">
        <f>IF(AND(XPlan_raw[[#This Row],[Enkeltfag/Exchange]]&lt;&gt;"(tom)",XPlan_raw[[#This Row],[Enkeltfag/Exchange]]&lt;&gt;""),DI$11,"")</f>
        <v>Exchange students</v>
      </c>
    </row>
    <row r="96" spans="2:130" x14ac:dyDescent="0.25">
      <c r="B96" t="str">
        <f>IF(Q96="ja",XPlan_rawFinal[[#This Row],[EKA_kode]],"")</f>
        <v>T340055402</v>
      </c>
      <c r="C96" t="str">
        <f>IF(XPlan[[#This Row],[EKA]]&lt;&gt;"",XPlan_rawFinal[[#This Row],[eka_langtnavn]],"")</f>
        <v>Final Project</v>
      </c>
      <c r="D96" t="str">
        <f>IF(XPlan[[#This Row],[EKA]]&lt;&gt;"",IF(XPlan_rawFinal[[#This Row],[Interne-kode]]&lt;&gt;"(tom)",XPlan_rawFinal[[#This Row],[Interne-kode]],""),"")</f>
        <v>MC-PROJ</v>
      </c>
      <c r="E9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08-06-2026 - 24-06-2026</v>
      </c>
      <c r="G96" t="str">
        <f>IF(XPlan[[#This Row],[EKA]]&lt;&gt;"",IF(XPlan_rawFinal[[#This Row],[Campus]]&lt;&gt;"(tom)",XPlan_rawFinal[[#This Row],[Campus]],""),"")</f>
        <v>Sønderborg</v>
      </c>
      <c r="H96" t="str">
        <f>IF(XPlan[[#This Row],[EKA]]&lt;&gt;"",IF(OR(XPlan_rawFinal[[#This Row],[Prøveform]]="(tom)",XPlan_rawFinal[[#This Row],[Prøveform]]=""),"",XPlan_rawFinal[[#This Row],[Prøveform]]),"")</f>
        <v>Final project with oral defence</v>
      </c>
      <c r="I96" t="str">
        <f>IF(XPlan[[#This Row],[EKA]]&lt;&gt;"",IF(XPlan_rawFinal[[#This Row],[Eksaminator_samlet]]&lt;&gt;"",XPlan_rawFinal[[#This Row],[Eksaminator_samlet]],""),"")</f>
        <v>Vejleder/Supervisor</v>
      </c>
      <c r="J96" t="str">
        <f>IF(XPlan[[#This Row],[EKA]]&lt;&gt;"",IF(OR(XPlan_rawFinal[[#This Row],[Censur]]="(tom)",XPlan_rawFinal[[#This Row],[Censur]]=""),"",XPlan_rawFinal[[#This Row],[Censur]]),"")</f>
        <v>Second examiner: External</v>
      </c>
      <c r="K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96" t="s">
        <v>90</v>
      </c>
      <c r="M96" t="str">
        <f>IF(XPlan[[#This Row],[EKA]]&lt;&gt;"",IF(XPlan_rawFinal[[#This Row],[BEMÆRK]]&lt;&gt;"(tom)",XPlan_rawFinal[[#This Row],[BEMÆRK]],""),"")</f>
        <v/>
      </c>
      <c r="N9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Sdb.,,,,,,,,,,,,,,All exams</v>
      </c>
      <c r="Q96" t="s">
        <v>107</v>
      </c>
      <c r="R96" t="s">
        <v>156</v>
      </c>
      <c r="S96" t="s">
        <v>157</v>
      </c>
      <c r="T96" t="s">
        <v>158</v>
      </c>
      <c r="U96" t="s">
        <v>159</v>
      </c>
      <c r="V96" t="s">
        <v>95</v>
      </c>
      <c r="W96" s="4">
        <v>46181</v>
      </c>
      <c r="X96" s="4">
        <v>46197</v>
      </c>
      <c r="Y96" t="s">
        <v>145</v>
      </c>
      <c r="Z96" t="s">
        <v>169</v>
      </c>
      <c r="AA96" t="s">
        <v>112</v>
      </c>
      <c r="AB96" s="4" t="s">
        <v>95</v>
      </c>
      <c r="AD96" t="s">
        <v>134</v>
      </c>
      <c r="AE96" t="s">
        <v>99</v>
      </c>
      <c r="AF96" t="s">
        <v>95</v>
      </c>
      <c r="AG96" t="s">
        <v>18</v>
      </c>
      <c r="AH96" t="s">
        <v>19</v>
      </c>
      <c r="AI96" t="s">
        <v>20</v>
      </c>
      <c r="AJ96" t="s">
        <v>100</v>
      </c>
      <c r="AK96" t="s">
        <v>100</v>
      </c>
      <c r="AL96" t="s">
        <v>100</v>
      </c>
      <c r="AM96" t="s">
        <v>100</v>
      </c>
      <c r="AN96" t="s">
        <v>100</v>
      </c>
      <c r="AO96" t="s">
        <v>100</v>
      </c>
      <c r="AP96" t="s">
        <v>100</v>
      </c>
      <c r="AQ96" t="s">
        <v>100</v>
      </c>
      <c r="AR96" t="s">
        <v>100</v>
      </c>
      <c r="AS96" t="s">
        <v>100</v>
      </c>
      <c r="AT96" t="s">
        <v>100</v>
      </c>
      <c r="AU96" t="s">
        <v>100</v>
      </c>
      <c r="AV96" t="s">
        <v>100</v>
      </c>
      <c r="AY96" t="s">
        <v>164</v>
      </c>
      <c r="AZ96" t="s">
        <v>165</v>
      </c>
      <c r="BA96" t="s">
        <v>166</v>
      </c>
      <c r="BB96" t="s">
        <v>95</v>
      </c>
      <c r="BC96" t="s">
        <v>95</v>
      </c>
      <c r="BD96" s="4">
        <v>46181</v>
      </c>
      <c r="BE96" s="4">
        <v>46197</v>
      </c>
      <c r="BF96" t="s">
        <v>145</v>
      </c>
      <c r="BG96" t="s">
        <v>168</v>
      </c>
      <c r="BH96" t="s">
        <v>112</v>
      </c>
      <c r="BI96" s="4" t="s">
        <v>95</v>
      </c>
      <c r="BJ96" s="4"/>
      <c r="BK96" t="s">
        <v>134</v>
      </c>
      <c r="BL96" t="s">
        <v>99</v>
      </c>
      <c r="BM96" t="s">
        <v>95</v>
      </c>
      <c r="BN96" t="s">
        <v>100</v>
      </c>
      <c r="BO96" t="s">
        <v>100</v>
      </c>
      <c r="BP96" t="s">
        <v>100</v>
      </c>
      <c r="BQ96" t="s">
        <v>100</v>
      </c>
      <c r="BR96" t="s">
        <v>100</v>
      </c>
      <c r="BS96" t="s">
        <v>100</v>
      </c>
      <c r="BT96" t="s">
        <v>100</v>
      </c>
      <c r="BU96" t="s">
        <v>100</v>
      </c>
      <c r="BV96" t="s">
        <v>26</v>
      </c>
      <c r="BW96" t="s">
        <v>27</v>
      </c>
      <c r="BX96" t="s">
        <v>100</v>
      </c>
      <c r="BY96" t="s">
        <v>100</v>
      </c>
      <c r="BZ96" t="s">
        <v>30</v>
      </c>
      <c r="CA96" t="s">
        <v>31</v>
      </c>
      <c r="CB96" t="s">
        <v>100</v>
      </c>
      <c r="CC96" t="s">
        <v>100</v>
      </c>
      <c r="CE96" t="s">
        <v>191</v>
      </c>
      <c r="CF96" t="s">
        <v>412</v>
      </c>
      <c r="CG96" t="s">
        <v>192</v>
      </c>
      <c r="CH96" t="s">
        <v>94</v>
      </c>
      <c r="CI96" t="s">
        <v>95</v>
      </c>
      <c r="CJ96" s="4">
        <v>46153</v>
      </c>
      <c r="CK96" s="4"/>
      <c r="CL96" t="s">
        <v>539</v>
      </c>
      <c r="CM96" t="s">
        <v>97</v>
      </c>
      <c r="CO96" s="4" t="s">
        <v>95</v>
      </c>
      <c r="CP96" s="4"/>
      <c r="CR96" t="s">
        <v>99</v>
      </c>
      <c r="CS96" t="s">
        <v>95</v>
      </c>
      <c r="CT96" t="s">
        <v>18</v>
      </c>
      <c r="CU96" t="s">
        <v>100</v>
      </c>
      <c r="CV96" t="s">
        <v>100</v>
      </c>
      <c r="CW96" t="s">
        <v>21</v>
      </c>
      <c r="CX96" t="s">
        <v>100</v>
      </c>
      <c r="CY96" t="s">
        <v>100</v>
      </c>
      <c r="CZ96" t="s">
        <v>100</v>
      </c>
      <c r="DA96" t="s">
        <v>100</v>
      </c>
      <c r="DB96" t="s">
        <v>100</v>
      </c>
      <c r="DC96" t="s">
        <v>100</v>
      </c>
      <c r="DD96" t="s">
        <v>100</v>
      </c>
      <c r="DE96" t="s">
        <v>100</v>
      </c>
      <c r="DF96" t="s">
        <v>100</v>
      </c>
      <c r="DG96" t="s">
        <v>100</v>
      </c>
      <c r="DH96" t="s">
        <v>100</v>
      </c>
      <c r="DI96" t="s">
        <v>100</v>
      </c>
      <c r="DK96" t="str">
        <f>IF(AND(XPlan_raw[[#This Row],[BEng in Electronics]]&lt;&gt;"(tom)",XPlan_raw[[#This Row],[BEng in Electronics]]&lt;&gt;""),CT$11,"")</f>
        <v>BEng in Electronics - Sdb.</v>
      </c>
      <c r="DL96" t="str">
        <f>IF(AND(XPlan_raw[[#This Row],[BEng in Mechanical Engineering]]&lt;&gt;"(tom)",XPlan_raw[[#This Row],[BEng in Mechanical Engineering]]&lt;&gt;""),CU$11,"")</f>
        <v/>
      </c>
      <c r="DM96" t="str">
        <f>IF(AND(XPlan_raw[[#This Row],[BEng in Mechatronics]]&lt;&gt;"(tom)",XPlan_raw[[#This Row],[BEng in Mechatronics]]&lt;&gt;""),CV$11,"")</f>
        <v/>
      </c>
      <c r="DN96" t="str">
        <f>IF(AND(XPlan_raw[[#This Row],[BSc in Electronics]]&lt;&gt;"(tom)",XPlan_raw[[#This Row],[BSc in Electronics]]&lt;&gt;""),CW$11,"")</f>
        <v>BSc in Electronics Engineering - Sdb.</v>
      </c>
      <c r="DO96" t="str">
        <f>IF(AND(XPlan_raw[[#This Row],[BSc in I&amp;B]]&lt;&gt;"(tom)",XPlan_raw[[#This Row],[BSc in I&amp;B]]&lt;&gt;""),CX$11,"")</f>
        <v/>
      </c>
      <c r="DP96" t="str">
        <f>IF(AND(XPlan_raw[[#This Row],[BSc in Software]]&lt;&gt;"(tom)",XPlan_raw[[#This Row],[BSc in Software]]&lt;&gt;""),CY$11,"")</f>
        <v/>
      </c>
      <c r="DQ96" t="str">
        <f>IF(AND(XPlan_raw[[#This Row],[BSc in Mechanical Engineering]]&lt;&gt;"(tom)",XPlan_raw[[#This Row],[BSc in Mechanical Engineering]]&lt;&gt;""),CZ$11,"")</f>
        <v/>
      </c>
      <c r="DR96" t="str">
        <f>IF(AND(XPlan_raw[[#This Row],[BSc in Mechatronic Engineering]]&lt;&gt;"(tom)",XPlan_raw[[#This Row],[BSc in Mechatronic Engineering]]&lt;&gt;""),DA$11,"")</f>
        <v/>
      </c>
      <c r="DS96" t="str">
        <f>IF(AND(XPlan_raw[[#This Row],[MSc in Electronics]]&lt;&gt;"(tom)",XPlan_raw[[#This Row],[MSc in Electronics]]&lt;&gt;""),DB$11,"")</f>
        <v/>
      </c>
      <c r="DT96" t="str">
        <f>IF(AND(XPlan_raw[[#This Row],[MSc in I&amp;B]]&lt;&gt;"(tom)",XPlan_raw[[#This Row],[MSc in I&amp;B]]&lt;&gt;""),DC$11,"")</f>
        <v/>
      </c>
      <c r="DU96" t="str">
        <f>IF(AND(XPlan_raw[[#This Row],[MSc in Pysics and Technology]]&lt;&gt;"(tom)",XPlan_raw[[#This Row],[MSc in Pysics and Technology]]&lt;&gt;""),DD$11,"")</f>
        <v/>
      </c>
      <c r="DV96" t="str">
        <f>IF(AND(XPlan_raw[[#This Row],[MSc in Software]]&lt;&gt;"(tom)",XPlan_raw[[#This Row],[MSc in Software]]&lt;&gt;""),DE$11,"")</f>
        <v/>
      </c>
      <c r="DW96" t="str">
        <f>IF(AND(XPlan_raw[[#This Row],[MSc in Mechanical Engineering]]&lt;&gt;"(tom)",XPlan_raw[[#This Row],[MSc in Mechanical Engineering]]&lt;&gt;""),DF$11,"")</f>
        <v/>
      </c>
      <c r="DX96" t="str">
        <f>IF(AND(XPlan_raw[[#This Row],[MSc in Mechatronic Engineering]]&lt;&gt;"(tom)",XPlan_raw[[#This Row],[MSc in Mechatronic Engineering]]&lt;&gt;""),DG$11,"")</f>
        <v/>
      </c>
      <c r="DY96" t="str">
        <f>IF(AND(XPlan_raw[[#This Row],[MSc in Supply Chain Digitalisation ]]&lt;&gt;"(tom)",XPlan_raw[[#This Row],[MSc in Supply Chain Digitalisation ]]&lt;&gt;""),DH$11,"")</f>
        <v/>
      </c>
      <c r="DZ96" t="str">
        <f>IF(AND(XPlan_raw[[#This Row],[Enkeltfag/Exchange]]&lt;&gt;"(tom)",XPlan_raw[[#This Row],[Enkeltfag/Exchange]]&lt;&gt;""),DI$11,"")</f>
        <v/>
      </c>
    </row>
    <row r="97" spans="2:130" x14ac:dyDescent="0.25">
      <c r="B97" t="str">
        <f>IF(Q97="ja",XPlan_rawFinal[[#This Row],[EKA_kode]],"")</f>
        <v>T350025402</v>
      </c>
      <c r="C97" t="str">
        <f>IF(XPlan[[#This Row],[EKA]]&lt;&gt;"",XPlan_rawFinal[[#This Row],[eka_langtnavn]],"")</f>
        <v>In-company Project</v>
      </c>
      <c r="D97" t="str">
        <f>IF(XPlan[[#This Row],[EKA]]&lt;&gt;"",IF(XPlan_rawFinal[[#This Row],[Interne-kode]]&lt;&gt;"(tom)",XPlan_rawFinal[[#This Row],[Interne-kode]],""),"")</f>
        <v/>
      </c>
      <c r="E9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08-06-2026 - 30-06-2026</v>
      </c>
      <c r="G97" t="str">
        <f>IF(XPlan[[#This Row],[EKA]]&lt;&gt;"",IF(XPlan_rawFinal[[#This Row],[Campus]]&lt;&gt;"(tom)",XPlan_rawFinal[[#This Row],[Campus]],""),"")</f>
        <v>Sønderborg</v>
      </c>
      <c r="H97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97" t="str">
        <f>IF(XPlan[[#This Row],[EKA]]&lt;&gt;"",IF(XPlan_rawFinal[[#This Row],[Eksaminator_samlet]]&lt;&gt;"",XPlan_rawFinal[[#This Row],[Eksaminator_samlet]],""),"")</f>
        <v>Vejleder/Supervisor</v>
      </c>
      <c r="J97" t="str">
        <f>IF(XPlan[[#This Row],[EKA]]&lt;&gt;"",IF(OR(XPlan_rawFinal[[#This Row],[Censur]]="(tom)",XPlan_rawFinal[[#This Row],[Censur]]=""),"",XPlan_rawFinal[[#This Row],[Censur]]),"")</f>
        <v>Second examiner: Internal</v>
      </c>
      <c r="K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97" t="s">
        <v>90</v>
      </c>
      <c r="M97" t="str">
        <f>IF(XPlan[[#This Row],[EKA]]&lt;&gt;"",IF(XPlan_rawFinal[[#This Row],[BEMÆRK]]&lt;&gt;"(tom)",XPlan_rawFinal[[#This Row],[BEMÆRK]],""),"")</f>
        <v/>
      </c>
      <c r="N9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Sdb.,,,,All exams</v>
      </c>
      <c r="Q97" t="s">
        <v>107</v>
      </c>
      <c r="R97" t="s">
        <v>160</v>
      </c>
      <c r="S97" t="s">
        <v>393</v>
      </c>
      <c r="T97" t="s">
        <v>95</v>
      </c>
      <c r="U97" t="s">
        <v>167</v>
      </c>
      <c r="V97" t="s">
        <v>95</v>
      </c>
      <c r="W97" s="4">
        <v>46181</v>
      </c>
      <c r="X97" s="4">
        <v>46203</v>
      </c>
      <c r="Y97" t="s">
        <v>145</v>
      </c>
      <c r="Z97" t="s">
        <v>109</v>
      </c>
      <c r="AA97" t="s">
        <v>98</v>
      </c>
      <c r="AB97" s="4">
        <v>46255</v>
      </c>
      <c r="AD97" t="s">
        <v>134</v>
      </c>
      <c r="AE97" t="s">
        <v>99</v>
      </c>
      <c r="AF97" t="s">
        <v>95</v>
      </c>
      <c r="AG97" t="s">
        <v>100</v>
      </c>
      <c r="AH97" t="s">
        <v>100</v>
      </c>
      <c r="AI97" t="s">
        <v>100</v>
      </c>
      <c r="AJ97" t="s">
        <v>100</v>
      </c>
      <c r="AK97" t="s">
        <v>100</v>
      </c>
      <c r="AL97" t="s">
        <v>100</v>
      </c>
      <c r="AM97" t="s">
        <v>100</v>
      </c>
      <c r="AN97" t="s">
        <v>100</v>
      </c>
      <c r="AO97" t="s">
        <v>100</v>
      </c>
      <c r="AP97" t="s">
        <v>100</v>
      </c>
      <c r="AQ97" t="s">
        <v>100</v>
      </c>
      <c r="AR97" t="s">
        <v>100</v>
      </c>
      <c r="AS97" t="s">
        <v>30</v>
      </c>
      <c r="AT97" t="s">
        <v>100</v>
      </c>
      <c r="AU97" t="s">
        <v>100</v>
      </c>
      <c r="AV97" t="s">
        <v>100</v>
      </c>
      <c r="AY97" t="s">
        <v>457</v>
      </c>
      <c r="AZ97" t="s">
        <v>165</v>
      </c>
      <c r="BA97" t="s">
        <v>458</v>
      </c>
      <c r="BB97" t="s">
        <v>95</v>
      </c>
      <c r="BC97" t="s">
        <v>95</v>
      </c>
      <c r="BD97" s="4">
        <v>46181</v>
      </c>
      <c r="BE97" s="4">
        <v>46197</v>
      </c>
      <c r="BF97" t="s">
        <v>145</v>
      </c>
      <c r="BG97" t="s">
        <v>168</v>
      </c>
      <c r="BH97" t="s">
        <v>112</v>
      </c>
      <c r="BI97" s="4" t="s">
        <v>95</v>
      </c>
      <c r="BJ97" s="4"/>
      <c r="BK97" t="s">
        <v>134</v>
      </c>
      <c r="BL97" t="s">
        <v>99</v>
      </c>
      <c r="BM97" t="s">
        <v>95</v>
      </c>
      <c r="BN97" t="s">
        <v>100</v>
      </c>
      <c r="BO97" t="s">
        <v>100</v>
      </c>
      <c r="BP97" t="s">
        <v>100</v>
      </c>
      <c r="BQ97" t="s">
        <v>100</v>
      </c>
      <c r="BR97" t="s">
        <v>100</v>
      </c>
      <c r="BS97" t="s">
        <v>100</v>
      </c>
      <c r="BT97" t="s">
        <v>100</v>
      </c>
      <c r="BU97" t="s">
        <v>100</v>
      </c>
      <c r="BV97" t="s">
        <v>100</v>
      </c>
      <c r="BW97" t="s">
        <v>100</v>
      </c>
      <c r="BX97" t="s">
        <v>100</v>
      </c>
      <c r="BY97" t="s">
        <v>100</v>
      </c>
      <c r="BZ97" t="s">
        <v>100</v>
      </c>
      <c r="CA97" t="s">
        <v>100</v>
      </c>
      <c r="CB97" t="s">
        <v>100</v>
      </c>
      <c r="CC97" t="s">
        <v>100</v>
      </c>
      <c r="CE97" t="s">
        <v>193</v>
      </c>
      <c r="CF97" t="s">
        <v>413</v>
      </c>
      <c r="CG97" t="s">
        <v>414</v>
      </c>
      <c r="CH97" t="s">
        <v>94</v>
      </c>
      <c r="CI97" t="s">
        <v>95</v>
      </c>
      <c r="CJ97" s="4">
        <v>46160</v>
      </c>
      <c r="CK97" s="4"/>
      <c r="CL97" t="s">
        <v>195</v>
      </c>
      <c r="CM97" t="s">
        <v>97</v>
      </c>
      <c r="CO97" s="4" t="s">
        <v>95</v>
      </c>
      <c r="CP97" s="4"/>
      <c r="CR97" t="s">
        <v>99</v>
      </c>
      <c r="CS97" t="s">
        <v>95</v>
      </c>
      <c r="CT97" t="s">
        <v>18</v>
      </c>
      <c r="CU97" t="s">
        <v>100</v>
      </c>
      <c r="CV97" t="s">
        <v>100</v>
      </c>
      <c r="CW97" t="s">
        <v>21</v>
      </c>
      <c r="CX97" t="s">
        <v>100</v>
      </c>
      <c r="CY97" t="s">
        <v>100</v>
      </c>
      <c r="CZ97" t="s">
        <v>100</v>
      </c>
      <c r="DA97" t="s">
        <v>100</v>
      </c>
      <c r="DB97" t="s">
        <v>100</v>
      </c>
      <c r="DC97" t="s">
        <v>100</v>
      </c>
      <c r="DD97" t="s">
        <v>100</v>
      </c>
      <c r="DE97" t="s">
        <v>100</v>
      </c>
      <c r="DF97" t="s">
        <v>100</v>
      </c>
      <c r="DG97" t="s">
        <v>100</v>
      </c>
      <c r="DH97" t="s">
        <v>100</v>
      </c>
      <c r="DI97" t="s">
        <v>100</v>
      </c>
      <c r="DK97" t="str">
        <f>IF(AND(XPlan_raw[[#This Row],[BEng in Electronics]]&lt;&gt;"(tom)",XPlan_raw[[#This Row],[BEng in Electronics]]&lt;&gt;""),CT$11,"")</f>
        <v>BEng in Electronics - Sdb.</v>
      </c>
      <c r="DL97" t="str">
        <f>IF(AND(XPlan_raw[[#This Row],[BEng in Mechanical Engineering]]&lt;&gt;"(tom)",XPlan_raw[[#This Row],[BEng in Mechanical Engineering]]&lt;&gt;""),CU$11,"")</f>
        <v/>
      </c>
      <c r="DM97" t="str">
        <f>IF(AND(XPlan_raw[[#This Row],[BEng in Mechatronics]]&lt;&gt;"(tom)",XPlan_raw[[#This Row],[BEng in Mechatronics]]&lt;&gt;""),CV$11,"")</f>
        <v/>
      </c>
      <c r="DN97" t="str">
        <f>IF(AND(XPlan_raw[[#This Row],[BSc in Electronics]]&lt;&gt;"(tom)",XPlan_raw[[#This Row],[BSc in Electronics]]&lt;&gt;""),CW$11,"")</f>
        <v>BSc in Electronics Engineering - Sdb.</v>
      </c>
      <c r="DO97" t="str">
        <f>IF(AND(XPlan_raw[[#This Row],[BSc in I&amp;B]]&lt;&gt;"(tom)",XPlan_raw[[#This Row],[BSc in I&amp;B]]&lt;&gt;""),CX$11,"")</f>
        <v/>
      </c>
      <c r="DP97" t="str">
        <f>IF(AND(XPlan_raw[[#This Row],[BSc in Software]]&lt;&gt;"(tom)",XPlan_raw[[#This Row],[BSc in Software]]&lt;&gt;""),CY$11,"")</f>
        <v/>
      </c>
      <c r="DQ97" t="str">
        <f>IF(AND(XPlan_raw[[#This Row],[BSc in Mechanical Engineering]]&lt;&gt;"(tom)",XPlan_raw[[#This Row],[BSc in Mechanical Engineering]]&lt;&gt;""),CZ$11,"")</f>
        <v/>
      </c>
      <c r="DR97" t="str">
        <f>IF(AND(XPlan_raw[[#This Row],[BSc in Mechatronic Engineering]]&lt;&gt;"(tom)",XPlan_raw[[#This Row],[BSc in Mechatronic Engineering]]&lt;&gt;""),DA$11,"")</f>
        <v/>
      </c>
      <c r="DS97" t="str">
        <f>IF(AND(XPlan_raw[[#This Row],[MSc in Electronics]]&lt;&gt;"(tom)",XPlan_raw[[#This Row],[MSc in Electronics]]&lt;&gt;""),DB$11,"")</f>
        <v/>
      </c>
      <c r="DT97" t="str">
        <f>IF(AND(XPlan_raw[[#This Row],[MSc in I&amp;B]]&lt;&gt;"(tom)",XPlan_raw[[#This Row],[MSc in I&amp;B]]&lt;&gt;""),DC$11,"")</f>
        <v/>
      </c>
      <c r="DU97" t="str">
        <f>IF(AND(XPlan_raw[[#This Row],[MSc in Pysics and Technology]]&lt;&gt;"(tom)",XPlan_raw[[#This Row],[MSc in Pysics and Technology]]&lt;&gt;""),DD$11,"")</f>
        <v/>
      </c>
      <c r="DV97" t="str">
        <f>IF(AND(XPlan_raw[[#This Row],[MSc in Software]]&lt;&gt;"(tom)",XPlan_raw[[#This Row],[MSc in Software]]&lt;&gt;""),DE$11,"")</f>
        <v/>
      </c>
      <c r="DW97" t="str">
        <f>IF(AND(XPlan_raw[[#This Row],[MSc in Mechanical Engineering]]&lt;&gt;"(tom)",XPlan_raw[[#This Row],[MSc in Mechanical Engineering]]&lt;&gt;""),DF$11,"")</f>
        <v/>
      </c>
      <c r="DX97" t="str">
        <f>IF(AND(XPlan_raw[[#This Row],[MSc in Mechatronic Engineering]]&lt;&gt;"(tom)",XPlan_raw[[#This Row],[MSc in Mechatronic Engineering]]&lt;&gt;""),DG$11,"")</f>
        <v/>
      </c>
      <c r="DY97" t="str">
        <f>IF(AND(XPlan_raw[[#This Row],[MSc in Supply Chain Digitalisation ]]&lt;&gt;"(tom)",XPlan_raw[[#This Row],[MSc in Supply Chain Digitalisation ]]&lt;&gt;""),DH$11,"")</f>
        <v/>
      </c>
      <c r="DZ97" t="str">
        <f>IF(AND(XPlan_raw[[#This Row],[Enkeltfag/Exchange]]&lt;&gt;"(tom)",XPlan_raw[[#This Row],[Enkeltfag/Exchange]]&lt;&gt;""),DI$11,"")</f>
        <v/>
      </c>
    </row>
    <row r="98" spans="2:130" x14ac:dyDescent="0.25">
      <c r="B98" t="str">
        <f>IF(Q98="ja",XPlan_rawFinal[[#This Row],[EKA_kode]],"")</f>
        <v>T340068402</v>
      </c>
      <c r="C98" t="str">
        <f>IF(XPlan[[#This Row],[EKA]]&lt;&gt;"",XPlan_rawFinal[[#This Row],[eka_langtnavn]],"")</f>
        <v>Introduction to Machine Learning</v>
      </c>
      <c r="D98" t="str">
        <f>IF(XPlan[[#This Row],[EKA]]&lt;&gt;"",IF(XPlan_rawFinal[[#This Row],[Interne-kode]]&lt;&gt;"(tom)",XPlan_rawFinal[[#This Row],[Interne-kode]],""),"")</f>
        <v>MC-IML</v>
      </c>
      <c r="E9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4,6</v>
      </c>
      <c r="F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98" t="str">
        <f>IF(XPlan[[#This Row],[EKA]]&lt;&gt;"",IF(XPlan_rawFinal[[#This Row],[Campus]]&lt;&gt;"(tom)",XPlan_rawFinal[[#This Row],[Campus]],""),"")</f>
        <v>Sønderborg</v>
      </c>
      <c r="H98" t="str">
        <f>IF(XPlan[[#This Row],[EKA]]&lt;&gt;"",IF(OR(XPlan_rawFinal[[#This Row],[Prøveform]]="(tom)",XPlan_rawFinal[[#This Row],[Prøveform]]=""),"",XPlan_rawFinal[[#This Row],[Prøveform]]),"")</f>
        <v>Written examination</v>
      </c>
      <c r="I98" t="str">
        <f>IF(XPlan[[#This Row],[EKA]]&lt;&gt;"",IF(XPlan_rawFinal[[#This Row],[Eksaminator_samlet]]&lt;&gt;"",XPlan_rawFinal[[#This Row],[Eksaminator_samlet]],""),"")</f>
        <v>Benaoumeur  Senouci, Mustapha Amine Sadi</v>
      </c>
      <c r="J98" t="str">
        <f>IF(XPlan[[#This Row],[EKA]]&lt;&gt;"",IF(OR(XPlan_rawFinal[[#This Row],[Censur]]="(tom)",XPlan_rawFinal[[#This Row],[Censur]]=""),"",XPlan_rawFinal[[#This Row],[Censur]]),"")</f>
        <v>Second examiner: External</v>
      </c>
      <c r="K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98" t="s">
        <v>90</v>
      </c>
      <c r="M98" t="str">
        <f>IF(XPlan[[#This Row],[EKA]]&lt;&gt;"",IF(XPlan_rawFinal[[#This Row],[BEMÆRK]]&lt;&gt;"(tom)",XPlan_rawFinal[[#This Row],[BEMÆRK]],""),"")</f>
        <v/>
      </c>
      <c r="N9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Sdb.,BSc in Electronics Engineering - Sdb.,BSc in Enginreering, Innovation and Business - Sdb.,,BSc in Mechanical Engineering - Sdb.,BSc in Mechatronic Engineering - Sdb.,,,,,,,,Exchange students,All exams</v>
      </c>
      <c r="Q98" t="s">
        <v>107</v>
      </c>
      <c r="R98" t="s">
        <v>345</v>
      </c>
      <c r="S98" t="s">
        <v>346</v>
      </c>
      <c r="T98" t="s">
        <v>347</v>
      </c>
      <c r="U98" t="s">
        <v>167</v>
      </c>
      <c r="V98" t="s">
        <v>149</v>
      </c>
      <c r="W98" s="4">
        <v>46181</v>
      </c>
      <c r="Y98" t="s">
        <v>513</v>
      </c>
      <c r="Z98" t="s">
        <v>97</v>
      </c>
      <c r="AA98" t="s">
        <v>112</v>
      </c>
      <c r="AB98" s="4">
        <v>46248</v>
      </c>
      <c r="AE98" t="s">
        <v>99</v>
      </c>
      <c r="AF98" t="s">
        <v>95</v>
      </c>
      <c r="AG98" t="s">
        <v>18</v>
      </c>
      <c r="AH98" t="s">
        <v>19</v>
      </c>
      <c r="AI98" t="s">
        <v>20</v>
      </c>
      <c r="AJ98" t="s">
        <v>21</v>
      </c>
      <c r="AK98" t="s">
        <v>22</v>
      </c>
      <c r="AL98" t="s">
        <v>100</v>
      </c>
      <c r="AM98" t="s">
        <v>24</v>
      </c>
      <c r="AN98" t="s">
        <v>25</v>
      </c>
      <c r="AO98" t="s">
        <v>100</v>
      </c>
      <c r="AP98" t="s">
        <v>100</v>
      </c>
      <c r="AQ98" t="s">
        <v>100</v>
      </c>
      <c r="AR98" t="s">
        <v>100</v>
      </c>
      <c r="AS98" t="s">
        <v>100</v>
      </c>
      <c r="AT98" t="s">
        <v>100</v>
      </c>
      <c r="AU98" t="s">
        <v>100</v>
      </c>
      <c r="AV98" t="s">
        <v>33</v>
      </c>
      <c r="AY98" t="s">
        <v>170</v>
      </c>
      <c r="AZ98" t="s">
        <v>151</v>
      </c>
      <c r="BA98" t="s">
        <v>95</v>
      </c>
      <c r="BB98" t="s">
        <v>95</v>
      </c>
      <c r="BC98" t="s">
        <v>95</v>
      </c>
      <c r="BD98" s="4">
        <v>46181</v>
      </c>
      <c r="BE98" s="4">
        <v>46197</v>
      </c>
      <c r="BF98" t="s">
        <v>145</v>
      </c>
      <c r="BG98" t="s">
        <v>168</v>
      </c>
      <c r="BH98" t="s">
        <v>112</v>
      </c>
      <c r="BI98" s="4" t="s">
        <v>95</v>
      </c>
      <c r="BJ98" s="4"/>
      <c r="BK98" t="s">
        <v>134</v>
      </c>
      <c r="BL98" t="s">
        <v>99</v>
      </c>
      <c r="BM98" t="s">
        <v>95</v>
      </c>
      <c r="BN98" t="s">
        <v>100</v>
      </c>
      <c r="BO98" t="s">
        <v>100</v>
      </c>
      <c r="BP98" t="s">
        <v>100</v>
      </c>
      <c r="BQ98" t="s">
        <v>100</v>
      </c>
      <c r="BR98" t="s">
        <v>100</v>
      </c>
      <c r="BS98" t="s">
        <v>100</v>
      </c>
      <c r="BT98" t="s">
        <v>100</v>
      </c>
      <c r="BU98" t="s">
        <v>100</v>
      </c>
      <c r="BV98" t="s">
        <v>100</v>
      </c>
      <c r="BW98" t="s">
        <v>100</v>
      </c>
      <c r="BX98" t="s">
        <v>28</v>
      </c>
      <c r="BY98" t="s">
        <v>100</v>
      </c>
      <c r="BZ98" t="s">
        <v>30</v>
      </c>
      <c r="CA98" t="s">
        <v>31</v>
      </c>
      <c r="CB98" t="s">
        <v>100</v>
      </c>
      <c r="CC98" t="s">
        <v>100</v>
      </c>
      <c r="CE98" t="s">
        <v>415</v>
      </c>
      <c r="CF98" t="s">
        <v>180</v>
      </c>
      <c r="CG98" t="s">
        <v>416</v>
      </c>
      <c r="CH98" t="s">
        <v>291</v>
      </c>
      <c r="CI98" t="s">
        <v>95</v>
      </c>
      <c r="CJ98" s="4">
        <v>46182</v>
      </c>
      <c r="CK98" s="4"/>
      <c r="CL98" t="s">
        <v>204</v>
      </c>
      <c r="CM98" t="s">
        <v>97</v>
      </c>
      <c r="CN98" t="s">
        <v>98</v>
      </c>
      <c r="CO98" s="4">
        <v>46247</v>
      </c>
      <c r="CP98" s="4"/>
      <c r="CR98" t="s">
        <v>99</v>
      </c>
      <c r="CS98" t="s">
        <v>95</v>
      </c>
      <c r="CT98" t="s">
        <v>18</v>
      </c>
      <c r="CU98" t="s">
        <v>100</v>
      </c>
      <c r="CV98" t="s">
        <v>100</v>
      </c>
      <c r="CW98" t="s">
        <v>21</v>
      </c>
      <c r="CX98" t="s">
        <v>100</v>
      </c>
      <c r="CY98" t="s">
        <v>100</v>
      </c>
      <c r="CZ98" t="s">
        <v>100</v>
      </c>
      <c r="DA98" t="s">
        <v>100</v>
      </c>
      <c r="DB98" t="s">
        <v>100</v>
      </c>
      <c r="DC98" t="s">
        <v>100</v>
      </c>
      <c r="DD98" t="s">
        <v>100</v>
      </c>
      <c r="DE98" t="s">
        <v>100</v>
      </c>
      <c r="DF98" t="s">
        <v>100</v>
      </c>
      <c r="DG98" t="s">
        <v>100</v>
      </c>
      <c r="DH98" t="s">
        <v>100</v>
      </c>
      <c r="DI98" t="s">
        <v>100</v>
      </c>
      <c r="DK98" t="str">
        <f>IF(AND(XPlan_raw[[#This Row],[BEng in Electronics]]&lt;&gt;"(tom)",XPlan_raw[[#This Row],[BEng in Electronics]]&lt;&gt;""),CT$11,"")</f>
        <v>BEng in Electronics - Sdb.</v>
      </c>
      <c r="DL98" t="str">
        <f>IF(AND(XPlan_raw[[#This Row],[BEng in Mechanical Engineering]]&lt;&gt;"(tom)",XPlan_raw[[#This Row],[BEng in Mechanical Engineering]]&lt;&gt;""),CU$11,"")</f>
        <v/>
      </c>
      <c r="DM98" t="str">
        <f>IF(AND(XPlan_raw[[#This Row],[BEng in Mechatronics]]&lt;&gt;"(tom)",XPlan_raw[[#This Row],[BEng in Mechatronics]]&lt;&gt;""),CV$11,"")</f>
        <v/>
      </c>
      <c r="DN98" t="str">
        <f>IF(AND(XPlan_raw[[#This Row],[BSc in Electronics]]&lt;&gt;"(tom)",XPlan_raw[[#This Row],[BSc in Electronics]]&lt;&gt;""),CW$11,"")</f>
        <v>BSc in Electronics Engineering - Sdb.</v>
      </c>
      <c r="DO98" t="str">
        <f>IF(AND(XPlan_raw[[#This Row],[BSc in I&amp;B]]&lt;&gt;"(tom)",XPlan_raw[[#This Row],[BSc in I&amp;B]]&lt;&gt;""),CX$11,"")</f>
        <v/>
      </c>
      <c r="DP98" t="str">
        <f>IF(AND(XPlan_raw[[#This Row],[BSc in Software]]&lt;&gt;"(tom)",XPlan_raw[[#This Row],[BSc in Software]]&lt;&gt;""),CY$11,"")</f>
        <v/>
      </c>
      <c r="DQ98" t="str">
        <f>IF(AND(XPlan_raw[[#This Row],[BSc in Mechanical Engineering]]&lt;&gt;"(tom)",XPlan_raw[[#This Row],[BSc in Mechanical Engineering]]&lt;&gt;""),CZ$11,"")</f>
        <v/>
      </c>
      <c r="DR98" t="str">
        <f>IF(AND(XPlan_raw[[#This Row],[BSc in Mechatronic Engineering]]&lt;&gt;"(tom)",XPlan_raw[[#This Row],[BSc in Mechatronic Engineering]]&lt;&gt;""),DA$11,"")</f>
        <v/>
      </c>
      <c r="DS98" t="str">
        <f>IF(AND(XPlan_raw[[#This Row],[MSc in Electronics]]&lt;&gt;"(tom)",XPlan_raw[[#This Row],[MSc in Electronics]]&lt;&gt;""),DB$11,"")</f>
        <v/>
      </c>
      <c r="DT98" t="str">
        <f>IF(AND(XPlan_raw[[#This Row],[MSc in I&amp;B]]&lt;&gt;"(tom)",XPlan_raw[[#This Row],[MSc in I&amp;B]]&lt;&gt;""),DC$11,"")</f>
        <v/>
      </c>
      <c r="DU98" t="str">
        <f>IF(AND(XPlan_raw[[#This Row],[MSc in Pysics and Technology]]&lt;&gt;"(tom)",XPlan_raw[[#This Row],[MSc in Pysics and Technology]]&lt;&gt;""),DD$11,"")</f>
        <v/>
      </c>
      <c r="DV98" t="str">
        <f>IF(AND(XPlan_raw[[#This Row],[MSc in Software]]&lt;&gt;"(tom)",XPlan_raw[[#This Row],[MSc in Software]]&lt;&gt;""),DE$11,"")</f>
        <v/>
      </c>
      <c r="DW98" t="str">
        <f>IF(AND(XPlan_raw[[#This Row],[MSc in Mechanical Engineering]]&lt;&gt;"(tom)",XPlan_raw[[#This Row],[MSc in Mechanical Engineering]]&lt;&gt;""),DF$11,"")</f>
        <v/>
      </c>
      <c r="DX98" t="str">
        <f>IF(AND(XPlan_raw[[#This Row],[MSc in Mechatronic Engineering]]&lt;&gt;"(tom)",XPlan_raw[[#This Row],[MSc in Mechatronic Engineering]]&lt;&gt;""),DG$11,"")</f>
        <v/>
      </c>
      <c r="DY98" t="str">
        <f>IF(AND(XPlan_raw[[#This Row],[MSc in Supply Chain Digitalisation ]]&lt;&gt;"(tom)",XPlan_raw[[#This Row],[MSc in Supply Chain Digitalisation ]]&lt;&gt;""),DH$11,"")</f>
        <v/>
      </c>
      <c r="DZ98" t="str">
        <f>IF(AND(XPlan_raw[[#This Row],[Enkeltfag/Exchange]]&lt;&gt;"(tom)",XPlan_raw[[#This Row],[Enkeltfag/Exchange]]&lt;&gt;""),DI$11,"")</f>
        <v/>
      </c>
    </row>
    <row r="99" spans="2:130" x14ac:dyDescent="0.25">
      <c r="B99" t="str">
        <f>IF(Q99="ja",XPlan_rawFinal[[#This Row],[EKA_kode]],"")</f>
        <v>T300032402</v>
      </c>
      <c r="C99" t="str">
        <f>IF(XPlan[[#This Row],[EKA]]&lt;&gt;"",XPlan_rawFinal[[#This Row],[eka_langtnavn]],"")</f>
        <v>Lean Six Sigma</v>
      </c>
      <c r="D99" t="str">
        <f>IF(XPlan[[#This Row],[EKA]]&lt;&gt;"",IF(XPlan_rawFinal[[#This Row],[Interne-kode]]&lt;&gt;"(tom)",XPlan_rawFinal[[#This Row],[Interne-kode]],""),"")</f>
        <v>EIB-LSS</v>
      </c>
      <c r="E9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08-06-2026 - 10-06-2026</v>
      </c>
      <c r="G99" t="str">
        <f>IF(XPlan[[#This Row],[EKA]]&lt;&gt;"",IF(XPlan_rawFinal[[#This Row],[Campus]]&lt;&gt;"(tom)",XPlan_rawFinal[[#This Row],[Campus]],""),"")</f>
        <v>Sønderborg</v>
      </c>
      <c r="H99" t="str">
        <f>IF(XPlan[[#This Row],[EKA]]&lt;&gt;"",IF(OR(XPlan_rawFinal[[#This Row],[Prøveform]]="(tom)",XPlan_rawFinal[[#This Row],[Prøveform]]=""),"",XPlan_rawFinal[[#This Row],[Prøveform]]),"")</f>
        <v>Oral examination</v>
      </c>
      <c r="I99" t="str">
        <f>IF(XPlan[[#This Row],[EKA]]&lt;&gt;"",IF(XPlan_rawFinal[[#This Row],[Eksaminator_samlet]]&lt;&gt;"",XPlan_rawFinal[[#This Row],[Eksaminator_samlet]],""),"")</f>
        <v>Rodrigo Furlan de Assis</v>
      </c>
      <c r="J99" t="str">
        <f>IF(XPlan[[#This Row],[EKA]]&lt;&gt;"",IF(OR(XPlan_rawFinal[[#This Row],[Censur]]="(tom)",XPlan_rawFinal[[#This Row],[Censur]]=""),"",XPlan_rawFinal[[#This Row],[Censur]]),"")</f>
        <v>Second examiner: Internal</v>
      </c>
      <c r="K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99" t="s">
        <v>90</v>
      </c>
      <c r="M99" t="str">
        <f>IF(XPlan[[#This Row],[EKA]]&lt;&gt;"",IF(XPlan_rawFinal[[#This Row],[BEMÆRK]]&lt;&gt;"(tom)",XPlan_rawFinal[[#This Row],[BEMÆRK]],""),"")</f>
        <v/>
      </c>
      <c r="N9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99" t="s">
        <v>107</v>
      </c>
      <c r="R99" t="s">
        <v>265</v>
      </c>
      <c r="S99" t="s">
        <v>266</v>
      </c>
      <c r="T99" t="s">
        <v>267</v>
      </c>
      <c r="U99" t="s">
        <v>167</v>
      </c>
      <c r="V99" t="s">
        <v>95</v>
      </c>
      <c r="W99" s="4">
        <v>46181</v>
      </c>
      <c r="X99" s="4">
        <v>46183</v>
      </c>
      <c r="Y99" t="s">
        <v>502</v>
      </c>
      <c r="Z99" t="s">
        <v>111</v>
      </c>
      <c r="AA99" t="s">
        <v>98</v>
      </c>
      <c r="AB99" s="4">
        <v>46251</v>
      </c>
      <c r="AD99" t="s">
        <v>134</v>
      </c>
      <c r="AE99" t="s">
        <v>99</v>
      </c>
      <c r="AF99" t="s">
        <v>95</v>
      </c>
      <c r="AG99" t="s">
        <v>100</v>
      </c>
      <c r="AH99" t="s">
        <v>100</v>
      </c>
      <c r="AI99" t="s">
        <v>100</v>
      </c>
      <c r="AJ99" t="s">
        <v>100</v>
      </c>
      <c r="AK99" t="s">
        <v>22</v>
      </c>
      <c r="AL99" t="s">
        <v>100</v>
      </c>
      <c r="AM99" t="s">
        <v>100</v>
      </c>
      <c r="AN99" t="s">
        <v>100</v>
      </c>
      <c r="AO99" t="s">
        <v>100</v>
      </c>
      <c r="AP99" t="s">
        <v>100</v>
      </c>
      <c r="AQ99" t="s">
        <v>100</v>
      </c>
      <c r="AR99" t="s">
        <v>100</v>
      </c>
      <c r="AS99" t="s">
        <v>100</v>
      </c>
      <c r="AT99" t="s">
        <v>100</v>
      </c>
      <c r="AU99" t="s">
        <v>100</v>
      </c>
      <c r="AV99" t="s">
        <v>100</v>
      </c>
      <c r="AY99" t="s">
        <v>150</v>
      </c>
      <c r="AZ99" t="s">
        <v>151</v>
      </c>
      <c r="BA99" t="s">
        <v>152</v>
      </c>
      <c r="BB99" t="s">
        <v>95</v>
      </c>
      <c r="BC99" t="s">
        <v>95</v>
      </c>
      <c r="BD99" s="4">
        <v>46181</v>
      </c>
      <c r="BE99" s="4">
        <v>46197</v>
      </c>
      <c r="BF99" t="s">
        <v>145</v>
      </c>
      <c r="BG99" t="s">
        <v>168</v>
      </c>
      <c r="BH99" t="s">
        <v>112</v>
      </c>
      <c r="BI99" s="4" t="s">
        <v>95</v>
      </c>
      <c r="BJ99" s="4"/>
      <c r="BK99" t="s">
        <v>134</v>
      </c>
      <c r="BL99" t="s">
        <v>99</v>
      </c>
      <c r="BM99" t="s">
        <v>95</v>
      </c>
      <c r="BN99" t="s">
        <v>100</v>
      </c>
      <c r="BO99" t="s">
        <v>100</v>
      </c>
      <c r="BP99" t="s">
        <v>100</v>
      </c>
      <c r="BQ99" t="s">
        <v>100</v>
      </c>
      <c r="BR99" t="s">
        <v>100</v>
      </c>
      <c r="BS99" t="s">
        <v>100</v>
      </c>
      <c r="BT99" t="s">
        <v>100</v>
      </c>
      <c r="BU99" t="s">
        <v>100</v>
      </c>
      <c r="BV99" t="s">
        <v>100</v>
      </c>
      <c r="BW99" t="s">
        <v>100</v>
      </c>
      <c r="BX99" t="s">
        <v>100</v>
      </c>
      <c r="BY99" t="s">
        <v>29</v>
      </c>
      <c r="BZ99" t="s">
        <v>100</v>
      </c>
      <c r="CA99" t="s">
        <v>100</v>
      </c>
      <c r="CB99" t="s">
        <v>100</v>
      </c>
      <c r="CC99" t="s">
        <v>100</v>
      </c>
      <c r="CE99" t="s">
        <v>417</v>
      </c>
      <c r="CF99" t="s">
        <v>418</v>
      </c>
      <c r="CG99" t="s">
        <v>419</v>
      </c>
      <c r="CH99" t="s">
        <v>167</v>
      </c>
      <c r="CI99" t="s">
        <v>149</v>
      </c>
      <c r="CJ99" s="4">
        <v>46197</v>
      </c>
      <c r="CK99" s="4">
        <v>46199</v>
      </c>
      <c r="CL99" t="s">
        <v>522</v>
      </c>
      <c r="CM99" t="s">
        <v>111</v>
      </c>
      <c r="CN99" t="s">
        <v>112</v>
      </c>
      <c r="CO99" s="4">
        <v>46260</v>
      </c>
      <c r="CP99" s="4"/>
      <c r="CR99" t="s">
        <v>99</v>
      </c>
      <c r="CS99" t="s">
        <v>95</v>
      </c>
      <c r="CT99" t="s">
        <v>18</v>
      </c>
      <c r="CU99" t="s">
        <v>100</v>
      </c>
      <c r="CV99" t="s">
        <v>20</v>
      </c>
      <c r="CW99" t="s">
        <v>21</v>
      </c>
      <c r="CX99" t="s">
        <v>22</v>
      </c>
      <c r="CY99" t="s">
        <v>100</v>
      </c>
      <c r="CZ99" t="s">
        <v>100</v>
      </c>
      <c r="DA99" t="s">
        <v>25</v>
      </c>
      <c r="DB99" t="s">
        <v>100</v>
      </c>
      <c r="DC99" t="s">
        <v>100</v>
      </c>
      <c r="DD99" t="s">
        <v>100</v>
      </c>
      <c r="DE99" t="s">
        <v>100</v>
      </c>
      <c r="DF99" t="s">
        <v>100</v>
      </c>
      <c r="DG99" t="s">
        <v>100</v>
      </c>
      <c r="DH99" t="s">
        <v>100</v>
      </c>
      <c r="DI99" t="s">
        <v>33</v>
      </c>
      <c r="DK99" t="str">
        <f>IF(AND(XPlan_raw[[#This Row],[BEng in Electronics]]&lt;&gt;"(tom)",XPlan_raw[[#This Row],[BEng in Electronics]]&lt;&gt;""),CT$11,"")</f>
        <v>BEng in Electronics - Sdb.</v>
      </c>
      <c r="DL99" t="str">
        <f>IF(AND(XPlan_raw[[#This Row],[BEng in Mechanical Engineering]]&lt;&gt;"(tom)",XPlan_raw[[#This Row],[BEng in Mechanical Engineering]]&lt;&gt;""),CU$11,"")</f>
        <v/>
      </c>
      <c r="DM99" t="str">
        <f>IF(AND(XPlan_raw[[#This Row],[BEng in Mechatronics]]&lt;&gt;"(tom)",XPlan_raw[[#This Row],[BEng in Mechatronics]]&lt;&gt;""),CV$11,"")</f>
        <v>BEng in Mechatronics - Sdb.</v>
      </c>
      <c r="DN99" t="str">
        <f>IF(AND(XPlan_raw[[#This Row],[BSc in Electronics]]&lt;&gt;"(tom)",XPlan_raw[[#This Row],[BSc in Electronics]]&lt;&gt;""),CW$11,"")</f>
        <v>BSc in Electronics Engineering - Sdb.</v>
      </c>
      <c r="DO99" t="str">
        <f>IF(AND(XPlan_raw[[#This Row],[BSc in I&amp;B]]&lt;&gt;"(tom)",XPlan_raw[[#This Row],[BSc in I&amp;B]]&lt;&gt;""),CX$11,"")</f>
        <v>BSc in Enginreering, Innovation and Business - Sdb.</v>
      </c>
      <c r="DP99" t="str">
        <f>IF(AND(XPlan_raw[[#This Row],[BSc in Software]]&lt;&gt;"(tom)",XPlan_raw[[#This Row],[BSc in Software]]&lt;&gt;""),CY$11,"")</f>
        <v/>
      </c>
      <c r="DQ99" t="str">
        <f>IF(AND(XPlan_raw[[#This Row],[BSc in Mechanical Engineering]]&lt;&gt;"(tom)",XPlan_raw[[#This Row],[BSc in Mechanical Engineering]]&lt;&gt;""),CZ$11,"")</f>
        <v/>
      </c>
      <c r="DR99" t="str">
        <f>IF(AND(XPlan_raw[[#This Row],[BSc in Mechatronic Engineering]]&lt;&gt;"(tom)",XPlan_raw[[#This Row],[BSc in Mechatronic Engineering]]&lt;&gt;""),DA$11,"")</f>
        <v>BSc in Mechatronic Engineering - Sdb.</v>
      </c>
      <c r="DS99" t="str">
        <f>IF(AND(XPlan_raw[[#This Row],[MSc in Electronics]]&lt;&gt;"(tom)",XPlan_raw[[#This Row],[MSc in Electronics]]&lt;&gt;""),DB$11,"")</f>
        <v/>
      </c>
      <c r="DT99" t="str">
        <f>IF(AND(XPlan_raw[[#This Row],[MSc in I&amp;B]]&lt;&gt;"(tom)",XPlan_raw[[#This Row],[MSc in I&amp;B]]&lt;&gt;""),DC$11,"")</f>
        <v/>
      </c>
      <c r="DU99" t="str">
        <f>IF(AND(XPlan_raw[[#This Row],[MSc in Pysics and Technology]]&lt;&gt;"(tom)",XPlan_raw[[#This Row],[MSc in Pysics and Technology]]&lt;&gt;""),DD$11,"")</f>
        <v/>
      </c>
      <c r="DV99" t="str">
        <f>IF(AND(XPlan_raw[[#This Row],[MSc in Software]]&lt;&gt;"(tom)",XPlan_raw[[#This Row],[MSc in Software]]&lt;&gt;""),DE$11,"")</f>
        <v/>
      </c>
      <c r="DW99" t="str">
        <f>IF(AND(XPlan_raw[[#This Row],[MSc in Mechanical Engineering]]&lt;&gt;"(tom)",XPlan_raw[[#This Row],[MSc in Mechanical Engineering]]&lt;&gt;""),DF$11,"")</f>
        <v/>
      </c>
      <c r="DX99" t="str">
        <f>IF(AND(XPlan_raw[[#This Row],[MSc in Mechatronic Engineering]]&lt;&gt;"(tom)",XPlan_raw[[#This Row],[MSc in Mechatronic Engineering]]&lt;&gt;""),DG$11,"")</f>
        <v/>
      </c>
      <c r="DY99" t="str">
        <f>IF(AND(XPlan_raw[[#This Row],[MSc in Supply Chain Digitalisation ]]&lt;&gt;"(tom)",XPlan_raw[[#This Row],[MSc in Supply Chain Digitalisation ]]&lt;&gt;""),DH$11,"")</f>
        <v/>
      </c>
      <c r="DZ99" t="str">
        <f>IF(AND(XPlan_raw[[#This Row],[Enkeltfag/Exchange]]&lt;&gt;"(tom)",XPlan_raw[[#This Row],[Enkeltfag/Exchange]]&lt;&gt;""),DI$11,"")</f>
        <v>Exchange students</v>
      </c>
    </row>
    <row r="100" spans="2:130" x14ac:dyDescent="0.25">
      <c r="B100" t="str">
        <f>IF(Q100="ja",XPlan_rawFinal[[#This Row],[EKA_kode]],"")</f>
        <v>T350027402</v>
      </c>
      <c r="C100" t="str">
        <f>IF(XPlan[[#This Row],[EKA]]&lt;&gt;"",XPlan_rawFinal[[#This Row],[eka_langtnavn]],"")</f>
        <v>Master's Thesis - 30 ECTS</v>
      </c>
      <c r="D100" t="str">
        <f>IF(XPlan[[#This Row],[EKA]]&lt;&gt;"",IF(XPlan_rawFinal[[#This Row],[Interne-kode]]&lt;&gt;"(tom)",XPlan_rawFinal[[#This Row],[Interne-kode]],""),"")</f>
        <v>THS</v>
      </c>
      <c r="E10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08-06-2026 - 24-06-2026</v>
      </c>
      <c r="G100" t="str">
        <f>IF(XPlan[[#This Row],[EKA]]&lt;&gt;"",IF(XPlan_rawFinal[[#This Row],[Campus]]&lt;&gt;"(tom)",XPlan_rawFinal[[#This Row],[Campus]],""),"")</f>
        <v>Sønderborg</v>
      </c>
      <c r="H100" t="str">
        <f>IF(XPlan[[#This Row],[EKA]]&lt;&gt;"",IF(OR(XPlan_rawFinal[[#This Row],[Prøveform]]="(tom)",XPlan_rawFinal[[#This Row],[Prøveform]]=""),"",XPlan_rawFinal[[#This Row],[Prøveform]]),"")</f>
        <v>Master's thesis with oral defence</v>
      </c>
      <c r="I100" t="str">
        <f>IF(XPlan[[#This Row],[EKA]]&lt;&gt;"",IF(XPlan_rawFinal[[#This Row],[Eksaminator_samlet]]&lt;&gt;"",XPlan_rawFinal[[#This Row],[Eksaminator_samlet]],""),"")</f>
        <v>Vejleder/Supervisor</v>
      </c>
      <c r="J100" t="str">
        <f>IF(XPlan[[#This Row],[EKA]]&lt;&gt;"",IF(OR(XPlan_rawFinal[[#This Row],[Censur]]="(tom)",XPlan_rawFinal[[#This Row],[Censur]]=""),"",XPlan_rawFinal[[#This Row],[Censur]]),"")</f>
        <v>Second examiner: External</v>
      </c>
      <c r="K1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00" t="s">
        <v>90</v>
      </c>
      <c r="M100" t="str">
        <f>IF(XPlan[[#This Row],[EKA]]&lt;&gt;"",IF(XPlan_rawFinal[[#This Row],[BEMÆRK]]&lt;&gt;"(tom)",XPlan_rawFinal[[#This Row],[BEMÆRK]],""),"")</f>
        <v/>
      </c>
      <c r="N10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Sdb.,MSc in Enginreering, Innovation and Business - Sdb.,,,MSc in Mechanical Engineering - Sdb.,MSc in Mechatronic Engineering - Sdb.,,,All exams</v>
      </c>
      <c r="Q100" t="s">
        <v>107</v>
      </c>
      <c r="R100" t="s">
        <v>164</v>
      </c>
      <c r="S100" t="s">
        <v>165</v>
      </c>
      <c r="T100" t="s">
        <v>166</v>
      </c>
      <c r="U100" t="s">
        <v>167</v>
      </c>
      <c r="V100" t="s">
        <v>95</v>
      </c>
      <c r="W100" s="4">
        <v>46181</v>
      </c>
      <c r="X100" s="4">
        <v>46197</v>
      </c>
      <c r="Y100" t="s">
        <v>145</v>
      </c>
      <c r="Z100" t="s">
        <v>168</v>
      </c>
      <c r="AA100" t="s">
        <v>112</v>
      </c>
      <c r="AB100" s="4" t="s">
        <v>95</v>
      </c>
      <c r="AD100" t="s">
        <v>134</v>
      </c>
      <c r="AE100" t="s">
        <v>99</v>
      </c>
      <c r="AF100" t="s">
        <v>95</v>
      </c>
      <c r="AG100" t="s">
        <v>100</v>
      </c>
      <c r="AH100" t="s">
        <v>100</v>
      </c>
      <c r="AI100" t="s">
        <v>100</v>
      </c>
      <c r="AJ100" t="s">
        <v>100</v>
      </c>
      <c r="AK100" t="s">
        <v>100</v>
      </c>
      <c r="AL100" t="s">
        <v>100</v>
      </c>
      <c r="AM100" t="s">
        <v>100</v>
      </c>
      <c r="AN100" t="s">
        <v>100</v>
      </c>
      <c r="AO100" t="s">
        <v>26</v>
      </c>
      <c r="AP100" t="s">
        <v>27</v>
      </c>
      <c r="AQ100" t="s">
        <v>100</v>
      </c>
      <c r="AR100" t="s">
        <v>100</v>
      </c>
      <c r="AS100" t="s">
        <v>30</v>
      </c>
      <c r="AT100" t="s">
        <v>31</v>
      </c>
      <c r="AU100" t="s">
        <v>100</v>
      </c>
      <c r="AV100" t="s">
        <v>100</v>
      </c>
      <c r="AY100" t="s">
        <v>238</v>
      </c>
      <c r="AZ100" t="s">
        <v>239</v>
      </c>
      <c r="BA100" t="s">
        <v>240</v>
      </c>
      <c r="BB100" t="s">
        <v>95</v>
      </c>
      <c r="BC100" t="s">
        <v>95</v>
      </c>
      <c r="BD100" s="4">
        <v>46181</v>
      </c>
      <c r="BE100" s="4"/>
      <c r="BF100" t="s">
        <v>199</v>
      </c>
      <c r="BG100" t="s">
        <v>97</v>
      </c>
      <c r="BH100" t="s">
        <v>98</v>
      </c>
      <c r="BI100" s="4">
        <v>46254</v>
      </c>
      <c r="BJ100" s="4"/>
      <c r="BL100" t="s">
        <v>99</v>
      </c>
      <c r="BM100" t="s">
        <v>95</v>
      </c>
      <c r="BN100" t="s">
        <v>100</v>
      </c>
      <c r="BO100" t="s">
        <v>100</v>
      </c>
      <c r="BP100" t="s">
        <v>100</v>
      </c>
      <c r="BQ100" t="s">
        <v>100</v>
      </c>
      <c r="BR100" t="s">
        <v>100</v>
      </c>
      <c r="BS100" t="s">
        <v>100</v>
      </c>
      <c r="BT100" t="s">
        <v>100</v>
      </c>
      <c r="BU100" t="s">
        <v>100</v>
      </c>
      <c r="BV100" t="s">
        <v>100</v>
      </c>
      <c r="BW100" t="s">
        <v>27</v>
      </c>
      <c r="BX100" t="s">
        <v>100</v>
      </c>
      <c r="BY100" t="s">
        <v>100</v>
      </c>
      <c r="BZ100" t="s">
        <v>100</v>
      </c>
      <c r="CA100" t="s">
        <v>100</v>
      </c>
      <c r="CB100" t="s">
        <v>32</v>
      </c>
      <c r="CC100" t="s">
        <v>100</v>
      </c>
      <c r="CE100" t="s">
        <v>420</v>
      </c>
      <c r="CF100" t="s">
        <v>421</v>
      </c>
      <c r="CG100" t="s">
        <v>422</v>
      </c>
      <c r="CH100" t="s">
        <v>167</v>
      </c>
      <c r="CI100" t="s">
        <v>95</v>
      </c>
      <c r="CJ100" s="4">
        <v>46188</v>
      </c>
      <c r="CK100" s="4">
        <v>46189</v>
      </c>
      <c r="CL100" t="s">
        <v>523</v>
      </c>
      <c r="CM100" t="s">
        <v>111</v>
      </c>
      <c r="CN100" t="s">
        <v>112</v>
      </c>
      <c r="CO100" s="4">
        <v>46251</v>
      </c>
      <c r="CP100" s="4"/>
      <c r="CR100" t="s">
        <v>99</v>
      </c>
      <c r="CS100" t="s">
        <v>95</v>
      </c>
      <c r="CT100" t="s">
        <v>18</v>
      </c>
      <c r="CU100" t="s">
        <v>100</v>
      </c>
      <c r="CV100" t="s">
        <v>100</v>
      </c>
      <c r="CW100" t="s">
        <v>100</v>
      </c>
      <c r="CX100" t="s">
        <v>100</v>
      </c>
      <c r="CY100" t="s">
        <v>100</v>
      </c>
      <c r="CZ100" t="s">
        <v>100</v>
      </c>
      <c r="DA100" t="s">
        <v>100</v>
      </c>
      <c r="DB100" t="s">
        <v>100</v>
      </c>
      <c r="DC100" t="s">
        <v>100</v>
      </c>
      <c r="DD100" t="s">
        <v>100</v>
      </c>
      <c r="DE100" t="s">
        <v>100</v>
      </c>
      <c r="DF100" t="s">
        <v>100</v>
      </c>
      <c r="DG100" t="s">
        <v>100</v>
      </c>
      <c r="DH100" t="s">
        <v>100</v>
      </c>
      <c r="DI100" t="s">
        <v>33</v>
      </c>
      <c r="DK100" t="str">
        <f>IF(AND(XPlan_raw[[#This Row],[BEng in Electronics]]&lt;&gt;"(tom)",XPlan_raw[[#This Row],[BEng in Electronics]]&lt;&gt;""),CT$11,"")</f>
        <v>BEng in Electronics - Sdb.</v>
      </c>
      <c r="DL100" t="str">
        <f>IF(AND(XPlan_raw[[#This Row],[BEng in Mechanical Engineering]]&lt;&gt;"(tom)",XPlan_raw[[#This Row],[BEng in Mechanical Engineering]]&lt;&gt;""),CU$11,"")</f>
        <v/>
      </c>
      <c r="DM100" t="str">
        <f>IF(AND(XPlan_raw[[#This Row],[BEng in Mechatronics]]&lt;&gt;"(tom)",XPlan_raw[[#This Row],[BEng in Mechatronics]]&lt;&gt;""),CV$11,"")</f>
        <v/>
      </c>
      <c r="DN100" t="str">
        <f>IF(AND(XPlan_raw[[#This Row],[BSc in Electronics]]&lt;&gt;"(tom)",XPlan_raw[[#This Row],[BSc in Electronics]]&lt;&gt;""),CW$11,"")</f>
        <v/>
      </c>
      <c r="DO100" t="str">
        <f>IF(AND(XPlan_raw[[#This Row],[BSc in I&amp;B]]&lt;&gt;"(tom)",XPlan_raw[[#This Row],[BSc in I&amp;B]]&lt;&gt;""),CX$11,"")</f>
        <v/>
      </c>
      <c r="DP100" t="str">
        <f>IF(AND(XPlan_raw[[#This Row],[BSc in Software]]&lt;&gt;"(tom)",XPlan_raw[[#This Row],[BSc in Software]]&lt;&gt;""),CY$11,"")</f>
        <v/>
      </c>
      <c r="DQ100" t="str">
        <f>IF(AND(XPlan_raw[[#This Row],[BSc in Mechanical Engineering]]&lt;&gt;"(tom)",XPlan_raw[[#This Row],[BSc in Mechanical Engineering]]&lt;&gt;""),CZ$11,"")</f>
        <v/>
      </c>
      <c r="DR100" t="str">
        <f>IF(AND(XPlan_raw[[#This Row],[BSc in Mechatronic Engineering]]&lt;&gt;"(tom)",XPlan_raw[[#This Row],[BSc in Mechatronic Engineering]]&lt;&gt;""),DA$11,"")</f>
        <v/>
      </c>
      <c r="DS100" t="str">
        <f>IF(AND(XPlan_raw[[#This Row],[MSc in Electronics]]&lt;&gt;"(tom)",XPlan_raw[[#This Row],[MSc in Electronics]]&lt;&gt;""),DB$11,"")</f>
        <v/>
      </c>
      <c r="DT100" t="str">
        <f>IF(AND(XPlan_raw[[#This Row],[MSc in I&amp;B]]&lt;&gt;"(tom)",XPlan_raw[[#This Row],[MSc in I&amp;B]]&lt;&gt;""),DC$11,"")</f>
        <v/>
      </c>
      <c r="DU100" t="str">
        <f>IF(AND(XPlan_raw[[#This Row],[MSc in Pysics and Technology]]&lt;&gt;"(tom)",XPlan_raw[[#This Row],[MSc in Pysics and Technology]]&lt;&gt;""),DD$11,"")</f>
        <v/>
      </c>
      <c r="DV100" t="str">
        <f>IF(AND(XPlan_raw[[#This Row],[MSc in Software]]&lt;&gt;"(tom)",XPlan_raw[[#This Row],[MSc in Software]]&lt;&gt;""),DE$11,"")</f>
        <v/>
      </c>
      <c r="DW100" t="str">
        <f>IF(AND(XPlan_raw[[#This Row],[MSc in Mechanical Engineering]]&lt;&gt;"(tom)",XPlan_raw[[#This Row],[MSc in Mechanical Engineering]]&lt;&gt;""),DF$11,"")</f>
        <v/>
      </c>
      <c r="DX100" t="str">
        <f>IF(AND(XPlan_raw[[#This Row],[MSc in Mechatronic Engineering]]&lt;&gt;"(tom)",XPlan_raw[[#This Row],[MSc in Mechatronic Engineering]]&lt;&gt;""),DG$11,"")</f>
        <v/>
      </c>
      <c r="DY100" t="str">
        <f>IF(AND(XPlan_raw[[#This Row],[MSc in Supply Chain Digitalisation ]]&lt;&gt;"(tom)",XPlan_raw[[#This Row],[MSc in Supply Chain Digitalisation ]]&lt;&gt;""),DH$11,"")</f>
        <v/>
      </c>
      <c r="DZ100" t="str">
        <f>IF(AND(XPlan_raw[[#This Row],[Enkeltfag/Exchange]]&lt;&gt;"(tom)",XPlan_raw[[#This Row],[Enkeltfag/Exchange]]&lt;&gt;""),DI$11,"")</f>
        <v>Exchange students</v>
      </c>
    </row>
    <row r="101" spans="2:130" x14ac:dyDescent="0.25">
      <c r="B101" t="str">
        <f>IF(Q101="ja",XPlan_rawFinal[[#This Row],[EKA_kode]],"")</f>
        <v>T520012402</v>
      </c>
      <c r="C101" t="str">
        <f>IF(XPlan[[#This Row],[EKA]]&lt;&gt;"",XPlan_rawFinal[[#This Row],[eka_langtnavn]],"")</f>
        <v>Master's Thesis - 30 ECTS</v>
      </c>
      <c r="D101" t="str">
        <f>IF(XPlan[[#This Row],[EKA]]&lt;&gt;"",IF(XPlan_rawFinal[[#This Row],[Interne-kode]]&lt;&gt;"(tom)",XPlan_rawFinal[[#This Row],[Interne-kode]],""),"")</f>
        <v>SM-SP30</v>
      </c>
      <c r="E10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08-06-2026 - 24-06-2026</v>
      </c>
      <c r="G101" t="str">
        <f>IF(XPlan[[#This Row],[EKA]]&lt;&gt;"",IF(XPlan_rawFinal[[#This Row],[Campus]]&lt;&gt;"(tom)",XPlan_rawFinal[[#This Row],[Campus]],""),"")</f>
        <v>Sønderborg</v>
      </c>
      <c r="H101" t="str">
        <f>IF(XPlan[[#This Row],[EKA]]&lt;&gt;"",IF(OR(XPlan_rawFinal[[#This Row],[Prøveform]]="(tom)",XPlan_rawFinal[[#This Row],[Prøveform]]=""),"",XPlan_rawFinal[[#This Row],[Prøveform]]),"")</f>
        <v>Master's thesis with oral defence</v>
      </c>
      <c r="I101" t="str">
        <f>IF(XPlan[[#This Row],[EKA]]&lt;&gt;"",IF(XPlan_rawFinal[[#This Row],[Eksaminator_samlet]]&lt;&gt;"",XPlan_rawFinal[[#This Row],[Eksaminator_samlet]],""),"")</f>
        <v>Vejleder/Supervisor</v>
      </c>
      <c r="J101" t="str">
        <f>IF(XPlan[[#This Row],[EKA]]&lt;&gt;"",IF(OR(XPlan_rawFinal[[#This Row],[Censur]]="(tom)",XPlan_rawFinal[[#This Row],[Censur]]=""),"",XPlan_rawFinal[[#This Row],[Censur]]),"")</f>
        <v>Second examiner: External</v>
      </c>
      <c r="K1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01" t="s">
        <v>90</v>
      </c>
      <c r="M101" t="str">
        <f>IF(XPlan[[#This Row],[EKA]]&lt;&gt;"",IF(XPlan_rawFinal[[#This Row],[BEMÆRK]]&lt;&gt;"(tom)",XPlan_rawFinal[[#This Row],[BEMÆRK]],""),"")</f>
        <v/>
      </c>
      <c r="N10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101" t="s">
        <v>107</v>
      </c>
      <c r="R101" t="s">
        <v>457</v>
      </c>
      <c r="S101" t="s">
        <v>165</v>
      </c>
      <c r="T101" t="s">
        <v>458</v>
      </c>
      <c r="U101" t="s">
        <v>167</v>
      </c>
      <c r="V101" t="s">
        <v>95</v>
      </c>
      <c r="W101" s="4">
        <v>46181</v>
      </c>
      <c r="X101" s="4">
        <v>46197</v>
      </c>
      <c r="Y101" t="s">
        <v>145</v>
      </c>
      <c r="Z101" t="s">
        <v>168</v>
      </c>
      <c r="AA101" t="s">
        <v>112</v>
      </c>
      <c r="AB101" s="4" t="s">
        <v>95</v>
      </c>
      <c r="AD101" t="s">
        <v>134</v>
      </c>
      <c r="AE101" t="s">
        <v>99</v>
      </c>
      <c r="AF101" t="s">
        <v>95</v>
      </c>
      <c r="AG101" t="s">
        <v>100</v>
      </c>
      <c r="AH101" t="s">
        <v>100</v>
      </c>
      <c r="AI101" t="s">
        <v>100</v>
      </c>
      <c r="AJ101" t="s">
        <v>100</v>
      </c>
      <c r="AK101" t="s">
        <v>100</v>
      </c>
      <c r="AL101" t="s">
        <v>100</v>
      </c>
      <c r="AM101" t="s">
        <v>100</v>
      </c>
      <c r="AN101" t="s">
        <v>100</v>
      </c>
      <c r="AO101" t="s">
        <v>100</v>
      </c>
      <c r="AP101" t="s">
        <v>100</v>
      </c>
      <c r="AQ101" t="s">
        <v>100</v>
      </c>
      <c r="AR101" t="s">
        <v>29</v>
      </c>
      <c r="AS101" t="s">
        <v>100</v>
      </c>
      <c r="AT101" t="s">
        <v>100</v>
      </c>
      <c r="AU101" t="s">
        <v>100</v>
      </c>
      <c r="AV101" t="s">
        <v>100</v>
      </c>
      <c r="AY101" t="s">
        <v>467</v>
      </c>
      <c r="AZ101" t="s">
        <v>468</v>
      </c>
      <c r="BA101" t="s">
        <v>469</v>
      </c>
      <c r="BB101" t="s">
        <v>95</v>
      </c>
      <c r="BC101" t="s">
        <v>95</v>
      </c>
      <c r="BD101" s="4">
        <v>46181</v>
      </c>
      <c r="BE101" s="4"/>
      <c r="BF101" t="s">
        <v>530</v>
      </c>
      <c r="BG101" t="s">
        <v>97</v>
      </c>
      <c r="BH101" t="s">
        <v>104</v>
      </c>
      <c r="BI101" s="4">
        <v>46255</v>
      </c>
      <c r="BJ101" s="4"/>
      <c r="BL101" t="s">
        <v>99</v>
      </c>
      <c r="BM101" t="s">
        <v>95</v>
      </c>
      <c r="BN101" t="s">
        <v>100</v>
      </c>
      <c r="BO101" t="s">
        <v>100</v>
      </c>
      <c r="BP101" t="s">
        <v>100</v>
      </c>
      <c r="BQ101" t="s">
        <v>100</v>
      </c>
      <c r="BR101" t="s">
        <v>100</v>
      </c>
      <c r="BS101" t="s">
        <v>23</v>
      </c>
      <c r="BT101" t="s">
        <v>100</v>
      </c>
      <c r="BU101" t="s">
        <v>100</v>
      </c>
      <c r="BV101" t="s">
        <v>100</v>
      </c>
      <c r="BW101" t="s">
        <v>100</v>
      </c>
      <c r="BX101" t="s">
        <v>100</v>
      </c>
      <c r="BY101" t="s">
        <v>100</v>
      </c>
      <c r="BZ101" t="s">
        <v>100</v>
      </c>
      <c r="CA101" t="s">
        <v>100</v>
      </c>
      <c r="CB101" t="s">
        <v>100</v>
      </c>
      <c r="CC101" t="s">
        <v>100</v>
      </c>
      <c r="CE101" t="s">
        <v>423</v>
      </c>
      <c r="CF101" t="s">
        <v>424</v>
      </c>
      <c r="CG101" t="s">
        <v>425</v>
      </c>
      <c r="CH101" t="s">
        <v>167</v>
      </c>
      <c r="CI101" t="s">
        <v>95</v>
      </c>
      <c r="CJ101" s="4">
        <v>46188</v>
      </c>
      <c r="CK101" s="4">
        <v>46189</v>
      </c>
      <c r="CL101" t="s">
        <v>523</v>
      </c>
      <c r="CM101" t="s">
        <v>111</v>
      </c>
      <c r="CN101" t="s">
        <v>112</v>
      </c>
      <c r="CO101" s="4">
        <v>46251</v>
      </c>
      <c r="CP101" s="4"/>
      <c r="CR101" t="s">
        <v>99</v>
      </c>
      <c r="CS101" t="s">
        <v>95</v>
      </c>
      <c r="CT101" t="s">
        <v>100</v>
      </c>
      <c r="CU101" t="s">
        <v>100</v>
      </c>
      <c r="CV101" t="s">
        <v>100</v>
      </c>
      <c r="CW101" t="s">
        <v>21</v>
      </c>
      <c r="CX101" t="s">
        <v>100</v>
      </c>
      <c r="CY101" t="s">
        <v>100</v>
      </c>
      <c r="CZ101" t="s">
        <v>100</v>
      </c>
      <c r="DA101" t="s">
        <v>100</v>
      </c>
      <c r="DB101" t="s">
        <v>100</v>
      </c>
      <c r="DC101" t="s">
        <v>100</v>
      </c>
      <c r="DD101" t="s">
        <v>100</v>
      </c>
      <c r="DE101" t="s">
        <v>100</v>
      </c>
      <c r="DF101" t="s">
        <v>100</v>
      </c>
      <c r="DG101" t="s">
        <v>100</v>
      </c>
      <c r="DH101" t="s">
        <v>100</v>
      </c>
      <c r="DI101" t="s">
        <v>33</v>
      </c>
      <c r="DK101" t="str">
        <f>IF(AND(XPlan_raw[[#This Row],[BEng in Electronics]]&lt;&gt;"(tom)",XPlan_raw[[#This Row],[BEng in Electronics]]&lt;&gt;""),CT$11,"")</f>
        <v/>
      </c>
      <c r="DL101" t="str">
        <f>IF(AND(XPlan_raw[[#This Row],[BEng in Mechanical Engineering]]&lt;&gt;"(tom)",XPlan_raw[[#This Row],[BEng in Mechanical Engineering]]&lt;&gt;""),CU$11,"")</f>
        <v/>
      </c>
      <c r="DM101" t="str">
        <f>IF(AND(XPlan_raw[[#This Row],[BEng in Mechatronics]]&lt;&gt;"(tom)",XPlan_raw[[#This Row],[BEng in Mechatronics]]&lt;&gt;""),CV$11,"")</f>
        <v/>
      </c>
      <c r="DN101" t="str">
        <f>IF(AND(XPlan_raw[[#This Row],[BSc in Electronics]]&lt;&gt;"(tom)",XPlan_raw[[#This Row],[BSc in Electronics]]&lt;&gt;""),CW$11,"")</f>
        <v>BSc in Electronics Engineering - Sdb.</v>
      </c>
      <c r="DO101" t="str">
        <f>IF(AND(XPlan_raw[[#This Row],[BSc in I&amp;B]]&lt;&gt;"(tom)",XPlan_raw[[#This Row],[BSc in I&amp;B]]&lt;&gt;""),CX$11,"")</f>
        <v/>
      </c>
      <c r="DP101" t="str">
        <f>IF(AND(XPlan_raw[[#This Row],[BSc in Software]]&lt;&gt;"(tom)",XPlan_raw[[#This Row],[BSc in Software]]&lt;&gt;""),CY$11,"")</f>
        <v/>
      </c>
      <c r="DQ101" t="str">
        <f>IF(AND(XPlan_raw[[#This Row],[BSc in Mechanical Engineering]]&lt;&gt;"(tom)",XPlan_raw[[#This Row],[BSc in Mechanical Engineering]]&lt;&gt;""),CZ$11,"")</f>
        <v/>
      </c>
      <c r="DR101" t="str">
        <f>IF(AND(XPlan_raw[[#This Row],[BSc in Mechatronic Engineering]]&lt;&gt;"(tom)",XPlan_raw[[#This Row],[BSc in Mechatronic Engineering]]&lt;&gt;""),DA$11,"")</f>
        <v/>
      </c>
      <c r="DS101" t="str">
        <f>IF(AND(XPlan_raw[[#This Row],[MSc in Electronics]]&lt;&gt;"(tom)",XPlan_raw[[#This Row],[MSc in Electronics]]&lt;&gt;""),DB$11,"")</f>
        <v/>
      </c>
      <c r="DT101" t="str">
        <f>IF(AND(XPlan_raw[[#This Row],[MSc in I&amp;B]]&lt;&gt;"(tom)",XPlan_raw[[#This Row],[MSc in I&amp;B]]&lt;&gt;""),DC$11,"")</f>
        <v/>
      </c>
      <c r="DU101" t="str">
        <f>IF(AND(XPlan_raw[[#This Row],[MSc in Pysics and Technology]]&lt;&gt;"(tom)",XPlan_raw[[#This Row],[MSc in Pysics and Technology]]&lt;&gt;""),DD$11,"")</f>
        <v/>
      </c>
      <c r="DV101" t="str">
        <f>IF(AND(XPlan_raw[[#This Row],[MSc in Software]]&lt;&gt;"(tom)",XPlan_raw[[#This Row],[MSc in Software]]&lt;&gt;""),DE$11,"")</f>
        <v/>
      </c>
      <c r="DW101" t="str">
        <f>IF(AND(XPlan_raw[[#This Row],[MSc in Mechanical Engineering]]&lt;&gt;"(tom)",XPlan_raw[[#This Row],[MSc in Mechanical Engineering]]&lt;&gt;""),DF$11,"")</f>
        <v/>
      </c>
      <c r="DX101" t="str">
        <f>IF(AND(XPlan_raw[[#This Row],[MSc in Mechatronic Engineering]]&lt;&gt;"(tom)",XPlan_raw[[#This Row],[MSc in Mechatronic Engineering]]&lt;&gt;""),DG$11,"")</f>
        <v/>
      </c>
      <c r="DY101" t="str">
        <f>IF(AND(XPlan_raw[[#This Row],[MSc in Supply Chain Digitalisation ]]&lt;&gt;"(tom)",XPlan_raw[[#This Row],[MSc in Supply Chain Digitalisation ]]&lt;&gt;""),DH$11,"")</f>
        <v/>
      </c>
      <c r="DZ101" t="str">
        <f>IF(AND(XPlan_raw[[#This Row],[Enkeltfag/Exchange]]&lt;&gt;"(tom)",XPlan_raw[[#This Row],[Enkeltfag/Exchange]]&lt;&gt;""),DI$11,"")</f>
        <v>Exchange students</v>
      </c>
    </row>
    <row r="102" spans="2:130" x14ac:dyDescent="0.25">
      <c r="B102" t="str">
        <f>IF(Q102="ja",XPlan_rawFinal[[#This Row],[EKA_kode]],"")</f>
        <v>T350029402</v>
      </c>
      <c r="C102" t="str">
        <f>IF(XPlan[[#This Row],[EKA]]&lt;&gt;"",XPlan_rawFinal[[#This Row],[eka_langtnavn]],"")</f>
        <v>Master's Thesis - 40 ECTS</v>
      </c>
      <c r="D102" t="str">
        <f>IF(XPlan[[#This Row],[EKA]]&lt;&gt;"",IF(XPlan_rawFinal[[#This Row],[Interne-kode]]&lt;&gt;"(tom)",XPlan_rawFinal[[#This Row],[Interne-kode]],""),"")</f>
        <v/>
      </c>
      <c r="E10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08-06-2026 - 24-06-2026</v>
      </c>
      <c r="G102" t="str">
        <f>IF(XPlan[[#This Row],[EKA]]&lt;&gt;"",IF(XPlan_rawFinal[[#This Row],[Campus]]&lt;&gt;"(tom)",XPlan_rawFinal[[#This Row],[Campus]],""),"")</f>
        <v>Sønderborg</v>
      </c>
      <c r="H102" t="str">
        <f>IF(XPlan[[#This Row],[EKA]]&lt;&gt;"",IF(OR(XPlan_rawFinal[[#This Row],[Prøveform]]="(tom)",XPlan_rawFinal[[#This Row],[Prøveform]]=""),"",XPlan_rawFinal[[#This Row],[Prøveform]]),"")</f>
        <v>Master's thesis with oral defence</v>
      </c>
      <c r="I102" t="str">
        <f>IF(XPlan[[#This Row],[EKA]]&lt;&gt;"",IF(XPlan_rawFinal[[#This Row],[Eksaminator_samlet]]&lt;&gt;"",XPlan_rawFinal[[#This Row],[Eksaminator_samlet]],""),"")</f>
        <v>Vejleder/Supervisor</v>
      </c>
      <c r="J102" t="str">
        <f>IF(XPlan[[#This Row],[EKA]]&lt;&gt;"",IF(OR(XPlan_rawFinal[[#This Row],[Censur]]="(tom)",XPlan_rawFinal[[#This Row],[Censur]]=""),"",XPlan_rawFinal[[#This Row],[Censur]]),"")</f>
        <v>Second examiner: External</v>
      </c>
      <c r="K1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02" t="s">
        <v>90</v>
      </c>
      <c r="M102" t="str">
        <f>IF(XPlan[[#This Row],[EKA]]&lt;&gt;"",IF(XPlan_rawFinal[[#This Row],[BEMÆRK]]&lt;&gt;"(tom)",XPlan_rawFinal[[#This Row],[BEMÆRK]],""),"")</f>
        <v/>
      </c>
      <c r="N10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,,,,,,,,,,MSc Physics and Technology - Sdb.,,MSc in Mechanical Engineering - Sdb.,MSc in Mechatronic Engineering - Sdb.,,,All exams</v>
      </c>
      <c r="Q102" t="s">
        <v>107</v>
      </c>
      <c r="R102" t="s">
        <v>170</v>
      </c>
      <c r="S102" t="s">
        <v>151</v>
      </c>
      <c r="T102" t="s">
        <v>95</v>
      </c>
      <c r="U102" t="s">
        <v>167</v>
      </c>
      <c r="V102" t="s">
        <v>95</v>
      </c>
      <c r="W102" s="4">
        <v>46181</v>
      </c>
      <c r="X102" s="4">
        <v>46197</v>
      </c>
      <c r="Y102" t="s">
        <v>145</v>
      </c>
      <c r="Z102" t="s">
        <v>168</v>
      </c>
      <c r="AA102" t="s">
        <v>112</v>
      </c>
      <c r="AB102" s="4" t="s">
        <v>95</v>
      </c>
      <c r="AD102" t="s">
        <v>134</v>
      </c>
      <c r="AE102" t="s">
        <v>99</v>
      </c>
      <c r="AF102" t="s">
        <v>95</v>
      </c>
      <c r="AG102" t="s">
        <v>100</v>
      </c>
      <c r="AH102" t="s">
        <v>100</v>
      </c>
      <c r="AI102" t="s">
        <v>100</v>
      </c>
      <c r="AJ102" t="s">
        <v>100</v>
      </c>
      <c r="AK102" t="s">
        <v>100</v>
      </c>
      <c r="AL102" t="s">
        <v>100</v>
      </c>
      <c r="AM102" t="s">
        <v>100</v>
      </c>
      <c r="AN102" t="s">
        <v>100</v>
      </c>
      <c r="AO102" t="s">
        <v>100</v>
      </c>
      <c r="AP102" t="s">
        <v>100</v>
      </c>
      <c r="AQ102" t="s">
        <v>28</v>
      </c>
      <c r="AR102" t="s">
        <v>100</v>
      </c>
      <c r="AS102" t="s">
        <v>30</v>
      </c>
      <c r="AT102" t="s">
        <v>31</v>
      </c>
      <c r="AU102" t="s">
        <v>100</v>
      </c>
      <c r="AV102" t="s">
        <v>100</v>
      </c>
      <c r="AY102" t="s">
        <v>479</v>
      </c>
      <c r="AZ102" t="s">
        <v>480</v>
      </c>
      <c r="BA102" t="s">
        <v>481</v>
      </c>
      <c r="BB102" t="s">
        <v>95</v>
      </c>
      <c r="BC102" t="s">
        <v>95</v>
      </c>
      <c r="BD102" s="4">
        <v>46182</v>
      </c>
      <c r="BE102" s="4"/>
      <c r="BF102" t="s">
        <v>531</v>
      </c>
      <c r="BG102" t="s">
        <v>97</v>
      </c>
      <c r="BH102" t="s">
        <v>104</v>
      </c>
      <c r="BI102" s="4">
        <v>46248</v>
      </c>
      <c r="BJ102" s="4"/>
      <c r="BL102" t="s">
        <v>99</v>
      </c>
      <c r="BM102" t="s">
        <v>95</v>
      </c>
      <c r="BN102" t="s">
        <v>100</v>
      </c>
      <c r="BO102" t="s">
        <v>100</v>
      </c>
      <c r="BP102" t="s">
        <v>100</v>
      </c>
      <c r="BQ102" t="s">
        <v>100</v>
      </c>
      <c r="BR102" t="s">
        <v>100</v>
      </c>
      <c r="BS102" t="s">
        <v>23</v>
      </c>
      <c r="BT102" t="s">
        <v>100</v>
      </c>
      <c r="BU102" t="s">
        <v>100</v>
      </c>
      <c r="BV102" t="s">
        <v>100</v>
      </c>
      <c r="BW102" t="s">
        <v>100</v>
      </c>
      <c r="BX102" t="s">
        <v>100</v>
      </c>
      <c r="BY102" t="s">
        <v>100</v>
      </c>
      <c r="BZ102" t="s">
        <v>100</v>
      </c>
      <c r="CA102" t="s">
        <v>100</v>
      </c>
      <c r="CB102" t="s">
        <v>100</v>
      </c>
      <c r="CC102" t="s">
        <v>100</v>
      </c>
      <c r="CE102" t="s">
        <v>118</v>
      </c>
      <c r="CF102" t="s">
        <v>426</v>
      </c>
      <c r="CG102" t="s">
        <v>427</v>
      </c>
      <c r="CH102" t="s">
        <v>94</v>
      </c>
      <c r="CI102" t="s">
        <v>95</v>
      </c>
      <c r="CJ102" s="4" t="s">
        <v>95</v>
      </c>
      <c r="CK102" s="4"/>
      <c r="CL102" t="s">
        <v>540</v>
      </c>
      <c r="CO102" s="4" t="s">
        <v>95</v>
      </c>
      <c r="CP102" s="4"/>
      <c r="CR102" t="s">
        <v>99</v>
      </c>
      <c r="CS102" t="s">
        <v>95</v>
      </c>
      <c r="CT102" t="s">
        <v>18</v>
      </c>
      <c r="CU102" t="s">
        <v>100</v>
      </c>
      <c r="CV102" t="s">
        <v>100</v>
      </c>
      <c r="CW102" t="s">
        <v>100</v>
      </c>
      <c r="CX102" t="s">
        <v>100</v>
      </c>
      <c r="CY102" t="s">
        <v>100</v>
      </c>
      <c r="CZ102" t="s">
        <v>100</v>
      </c>
      <c r="DA102" t="s">
        <v>100</v>
      </c>
      <c r="DB102" t="s">
        <v>100</v>
      </c>
      <c r="DC102" t="s">
        <v>100</v>
      </c>
      <c r="DD102" t="s">
        <v>100</v>
      </c>
      <c r="DE102" t="s">
        <v>100</v>
      </c>
      <c r="DF102" t="s">
        <v>100</v>
      </c>
      <c r="DG102" t="s">
        <v>100</v>
      </c>
      <c r="DH102" t="s">
        <v>100</v>
      </c>
      <c r="DI102" t="s">
        <v>100</v>
      </c>
      <c r="DK102" t="str">
        <f>IF(AND(XPlan_raw[[#This Row],[BEng in Electronics]]&lt;&gt;"(tom)",XPlan_raw[[#This Row],[BEng in Electronics]]&lt;&gt;""),CT$11,"")</f>
        <v>BEng in Electronics - Sdb.</v>
      </c>
      <c r="DL102" t="str">
        <f>IF(AND(XPlan_raw[[#This Row],[BEng in Mechanical Engineering]]&lt;&gt;"(tom)",XPlan_raw[[#This Row],[BEng in Mechanical Engineering]]&lt;&gt;""),CU$11,"")</f>
        <v/>
      </c>
      <c r="DM102" t="str">
        <f>IF(AND(XPlan_raw[[#This Row],[BEng in Mechatronics]]&lt;&gt;"(tom)",XPlan_raw[[#This Row],[BEng in Mechatronics]]&lt;&gt;""),CV$11,"")</f>
        <v/>
      </c>
      <c r="DN102" t="str">
        <f>IF(AND(XPlan_raw[[#This Row],[BSc in Electronics]]&lt;&gt;"(tom)",XPlan_raw[[#This Row],[BSc in Electronics]]&lt;&gt;""),CW$11,"")</f>
        <v/>
      </c>
      <c r="DO102" t="str">
        <f>IF(AND(XPlan_raw[[#This Row],[BSc in I&amp;B]]&lt;&gt;"(tom)",XPlan_raw[[#This Row],[BSc in I&amp;B]]&lt;&gt;""),CX$11,"")</f>
        <v/>
      </c>
      <c r="DP102" t="str">
        <f>IF(AND(XPlan_raw[[#This Row],[BSc in Software]]&lt;&gt;"(tom)",XPlan_raw[[#This Row],[BSc in Software]]&lt;&gt;""),CY$11,"")</f>
        <v/>
      </c>
      <c r="DQ102" t="str">
        <f>IF(AND(XPlan_raw[[#This Row],[BSc in Mechanical Engineering]]&lt;&gt;"(tom)",XPlan_raw[[#This Row],[BSc in Mechanical Engineering]]&lt;&gt;""),CZ$11,"")</f>
        <v/>
      </c>
      <c r="DR102" t="str">
        <f>IF(AND(XPlan_raw[[#This Row],[BSc in Mechatronic Engineering]]&lt;&gt;"(tom)",XPlan_raw[[#This Row],[BSc in Mechatronic Engineering]]&lt;&gt;""),DA$11,"")</f>
        <v/>
      </c>
      <c r="DS102" t="str">
        <f>IF(AND(XPlan_raw[[#This Row],[MSc in Electronics]]&lt;&gt;"(tom)",XPlan_raw[[#This Row],[MSc in Electronics]]&lt;&gt;""),DB$11,"")</f>
        <v/>
      </c>
      <c r="DT102" t="str">
        <f>IF(AND(XPlan_raw[[#This Row],[MSc in I&amp;B]]&lt;&gt;"(tom)",XPlan_raw[[#This Row],[MSc in I&amp;B]]&lt;&gt;""),DC$11,"")</f>
        <v/>
      </c>
      <c r="DU102" t="str">
        <f>IF(AND(XPlan_raw[[#This Row],[MSc in Pysics and Technology]]&lt;&gt;"(tom)",XPlan_raw[[#This Row],[MSc in Pysics and Technology]]&lt;&gt;""),DD$11,"")</f>
        <v/>
      </c>
      <c r="DV102" t="str">
        <f>IF(AND(XPlan_raw[[#This Row],[MSc in Software]]&lt;&gt;"(tom)",XPlan_raw[[#This Row],[MSc in Software]]&lt;&gt;""),DE$11,"")</f>
        <v/>
      </c>
      <c r="DW102" t="str">
        <f>IF(AND(XPlan_raw[[#This Row],[MSc in Mechanical Engineering]]&lt;&gt;"(tom)",XPlan_raw[[#This Row],[MSc in Mechanical Engineering]]&lt;&gt;""),DF$11,"")</f>
        <v/>
      </c>
      <c r="DX102" t="str">
        <f>IF(AND(XPlan_raw[[#This Row],[MSc in Mechatronic Engineering]]&lt;&gt;"(tom)",XPlan_raw[[#This Row],[MSc in Mechatronic Engineering]]&lt;&gt;""),DG$11,"")</f>
        <v/>
      </c>
      <c r="DY102" t="str">
        <f>IF(AND(XPlan_raw[[#This Row],[MSc in Supply Chain Digitalisation ]]&lt;&gt;"(tom)",XPlan_raw[[#This Row],[MSc in Supply Chain Digitalisation ]]&lt;&gt;""),DH$11,"")</f>
        <v/>
      </c>
      <c r="DZ102" t="str">
        <f>IF(AND(XPlan_raw[[#This Row],[Enkeltfag/Exchange]]&lt;&gt;"(tom)",XPlan_raw[[#This Row],[Enkeltfag/Exchange]]&lt;&gt;""),DI$11,"")</f>
        <v/>
      </c>
    </row>
    <row r="103" spans="2:130" x14ac:dyDescent="0.25">
      <c r="B103" t="str">
        <f>IF(Q103="ja",XPlan_rawFinal[[#This Row],[EKA_kode]],"")</f>
        <v>T640011402</v>
      </c>
      <c r="C103" t="str">
        <f>IF(XPlan[[#This Row],[EKA]]&lt;&gt;"",XPlan_rawFinal[[#This Row],[eka_langtnavn]],"")</f>
        <v>Master's Thesis - 40 ECTS</v>
      </c>
      <c r="D103" t="str">
        <f>IF(XPlan[[#This Row],[EKA]]&lt;&gt;"",IF(XPlan_rawFinal[[#This Row],[Interne-kode]]&lt;&gt;"(tom)",XPlan_rawFinal[[#This Row],[Interne-kode]],""),"")</f>
        <v>SMS-SP40</v>
      </c>
      <c r="E10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08-06-2026 - 24-06-2026</v>
      </c>
      <c r="G103" t="str">
        <f>IF(XPlan[[#This Row],[EKA]]&lt;&gt;"",IF(XPlan_rawFinal[[#This Row],[Campus]]&lt;&gt;"(tom)",XPlan_rawFinal[[#This Row],[Campus]],""),"")</f>
        <v>Sønderborg</v>
      </c>
      <c r="H103" t="str">
        <f>IF(XPlan[[#This Row],[EKA]]&lt;&gt;"",IF(OR(XPlan_rawFinal[[#This Row],[Prøveform]]="(tom)",XPlan_rawFinal[[#This Row],[Prøveform]]=""),"",XPlan_rawFinal[[#This Row],[Prøveform]]),"")</f>
        <v>Master's thesis with oral defence</v>
      </c>
      <c r="I103" t="str">
        <f>IF(XPlan[[#This Row],[EKA]]&lt;&gt;"",IF(XPlan_rawFinal[[#This Row],[Eksaminator_samlet]]&lt;&gt;"",XPlan_rawFinal[[#This Row],[Eksaminator_samlet]],""),"")</f>
        <v>Vejleder/Supervisor</v>
      </c>
      <c r="J103" t="str">
        <f>IF(XPlan[[#This Row],[EKA]]&lt;&gt;"",IF(OR(XPlan_rawFinal[[#This Row],[Censur]]="(tom)",XPlan_rawFinal[[#This Row],[Censur]]=""),"",XPlan_rawFinal[[#This Row],[Censur]]),"")</f>
        <v>Second examiner: External</v>
      </c>
      <c r="K1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03" t="s">
        <v>90</v>
      </c>
      <c r="M103" t="str">
        <f>IF(XPlan[[#This Row],[EKA]]&lt;&gt;"",IF(XPlan_rawFinal[[#This Row],[BEMÆRK]]&lt;&gt;"(tom)",XPlan_rawFinal[[#This Row],[BEMÆRK]],""),"")</f>
        <v/>
      </c>
      <c r="N10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103" t="s">
        <v>107</v>
      </c>
      <c r="R103" t="s">
        <v>150</v>
      </c>
      <c r="S103" t="s">
        <v>151</v>
      </c>
      <c r="T103" t="s">
        <v>152</v>
      </c>
      <c r="U103" t="s">
        <v>167</v>
      </c>
      <c r="V103" t="s">
        <v>95</v>
      </c>
      <c r="W103" s="4">
        <v>46181</v>
      </c>
      <c r="X103" s="4">
        <v>46197</v>
      </c>
      <c r="Y103" t="s">
        <v>145</v>
      </c>
      <c r="Z103" t="s">
        <v>168</v>
      </c>
      <c r="AA103" t="s">
        <v>112</v>
      </c>
      <c r="AB103" s="4" t="s">
        <v>95</v>
      </c>
      <c r="AD103" t="s">
        <v>134</v>
      </c>
      <c r="AE103" t="s">
        <v>99</v>
      </c>
      <c r="AF103" s="48" t="s">
        <v>95</v>
      </c>
      <c r="AG103" t="s">
        <v>100</v>
      </c>
      <c r="AH103" t="s">
        <v>100</v>
      </c>
      <c r="AI103" t="s">
        <v>100</v>
      </c>
      <c r="AJ103" t="s">
        <v>100</v>
      </c>
      <c r="AK103" t="s">
        <v>100</v>
      </c>
      <c r="AL103" t="s">
        <v>100</v>
      </c>
      <c r="AM103" t="s">
        <v>100</v>
      </c>
      <c r="AN103" t="s">
        <v>100</v>
      </c>
      <c r="AO103" t="s">
        <v>100</v>
      </c>
      <c r="AP103" t="s">
        <v>100</v>
      </c>
      <c r="AQ103" t="s">
        <v>100</v>
      </c>
      <c r="AR103" t="s">
        <v>29</v>
      </c>
      <c r="AS103" t="s">
        <v>100</v>
      </c>
      <c r="AT103" t="s">
        <v>100</v>
      </c>
      <c r="AU103" t="s">
        <v>100</v>
      </c>
      <c r="AV103" t="s">
        <v>100</v>
      </c>
      <c r="AY103" t="s">
        <v>279</v>
      </c>
      <c r="AZ103" t="s">
        <v>280</v>
      </c>
      <c r="BA103" t="s">
        <v>281</v>
      </c>
      <c r="BB103" t="s">
        <v>167</v>
      </c>
      <c r="BC103" t="s">
        <v>149</v>
      </c>
      <c r="BD103" s="4">
        <v>46182</v>
      </c>
      <c r="BE103" s="4"/>
      <c r="BF103" t="s">
        <v>141</v>
      </c>
      <c r="BG103" t="s">
        <v>97</v>
      </c>
      <c r="BH103" t="s">
        <v>112</v>
      </c>
      <c r="BI103" s="4">
        <v>46251</v>
      </c>
      <c r="BJ103" s="4"/>
      <c r="BL103" t="s">
        <v>99</v>
      </c>
      <c r="BM103" t="s">
        <v>95</v>
      </c>
      <c r="BN103" t="s">
        <v>100</v>
      </c>
      <c r="BO103" t="s">
        <v>19</v>
      </c>
      <c r="BP103" t="s">
        <v>20</v>
      </c>
      <c r="BQ103" t="s">
        <v>100</v>
      </c>
      <c r="BR103" t="s">
        <v>100</v>
      </c>
      <c r="BS103" t="s">
        <v>100</v>
      </c>
      <c r="BT103" t="s">
        <v>24</v>
      </c>
      <c r="BU103" t="s">
        <v>25</v>
      </c>
      <c r="BV103" t="s">
        <v>100</v>
      </c>
      <c r="BW103" t="s">
        <v>100</v>
      </c>
      <c r="BX103" t="s">
        <v>100</v>
      </c>
      <c r="BY103" t="s">
        <v>100</v>
      </c>
      <c r="BZ103" t="s">
        <v>100</v>
      </c>
      <c r="CA103" t="s">
        <v>100</v>
      </c>
      <c r="CB103" t="s">
        <v>100</v>
      </c>
      <c r="CC103" t="s">
        <v>33</v>
      </c>
      <c r="CE103" t="s">
        <v>117</v>
      </c>
      <c r="CF103" t="s">
        <v>428</v>
      </c>
      <c r="CG103" t="s">
        <v>429</v>
      </c>
      <c r="CH103" t="s">
        <v>94</v>
      </c>
      <c r="CI103" t="s">
        <v>95</v>
      </c>
      <c r="CJ103" s="4" t="s">
        <v>95</v>
      </c>
      <c r="CK103" s="4"/>
      <c r="CL103" t="s">
        <v>540</v>
      </c>
      <c r="CO103" s="4" t="s">
        <v>95</v>
      </c>
      <c r="CP103" s="4"/>
      <c r="CR103" t="s">
        <v>99</v>
      </c>
      <c r="CS103" t="s">
        <v>95</v>
      </c>
      <c r="CT103" t="s">
        <v>100</v>
      </c>
      <c r="CU103" t="s">
        <v>100</v>
      </c>
      <c r="CV103" t="s">
        <v>100</v>
      </c>
      <c r="CW103" t="s">
        <v>21</v>
      </c>
      <c r="CX103" t="s">
        <v>100</v>
      </c>
      <c r="CY103" t="s">
        <v>100</v>
      </c>
      <c r="CZ103" t="s">
        <v>100</v>
      </c>
      <c r="DA103" t="s">
        <v>100</v>
      </c>
      <c r="DB103" t="s">
        <v>100</v>
      </c>
      <c r="DC103" t="s">
        <v>100</v>
      </c>
      <c r="DD103" t="s">
        <v>100</v>
      </c>
      <c r="DE103" t="s">
        <v>100</v>
      </c>
      <c r="DF103" t="s">
        <v>100</v>
      </c>
      <c r="DG103" t="s">
        <v>100</v>
      </c>
      <c r="DH103" t="s">
        <v>100</v>
      </c>
      <c r="DI103" t="s">
        <v>100</v>
      </c>
      <c r="DK103" t="str">
        <f>IF(AND(XPlan_raw[[#This Row],[BEng in Electronics]]&lt;&gt;"(tom)",XPlan_raw[[#This Row],[BEng in Electronics]]&lt;&gt;""),CT$11,"")</f>
        <v/>
      </c>
      <c r="DL103" t="str">
        <f>IF(AND(XPlan_raw[[#This Row],[BEng in Mechanical Engineering]]&lt;&gt;"(tom)",XPlan_raw[[#This Row],[BEng in Mechanical Engineering]]&lt;&gt;""),CU$11,"")</f>
        <v/>
      </c>
      <c r="DM103" t="str">
        <f>IF(AND(XPlan_raw[[#This Row],[BEng in Mechatronics]]&lt;&gt;"(tom)",XPlan_raw[[#This Row],[BEng in Mechatronics]]&lt;&gt;""),CV$11,"")</f>
        <v/>
      </c>
      <c r="DN103" t="str">
        <f>IF(AND(XPlan_raw[[#This Row],[BSc in Electronics]]&lt;&gt;"(tom)",XPlan_raw[[#This Row],[BSc in Electronics]]&lt;&gt;""),CW$11,"")</f>
        <v>BSc in Electronics Engineering - Sdb.</v>
      </c>
      <c r="DO103" t="str">
        <f>IF(AND(XPlan_raw[[#This Row],[BSc in I&amp;B]]&lt;&gt;"(tom)",XPlan_raw[[#This Row],[BSc in I&amp;B]]&lt;&gt;""),CX$11,"")</f>
        <v/>
      </c>
      <c r="DP103" t="str">
        <f>IF(AND(XPlan_raw[[#This Row],[BSc in Software]]&lt;&gt;"(tom)",XPlan_raw[[#This Row],[BSc in Software]]&lt;&gt;""),CY$11,"")</f>
        <v/>
      </c>
      <c r="DQ103" t="str">
        <f>IF(AND(XPlan_raw[[#This Row],[BSc in Mechanical Engineering]]&lt;&gt;"(tom)",XPlan_raw[[#This Row],[BSc in Mechanical Engineering]]&lt;&gt;""),CZ$11,"")</f>
        <v/>
      </c>
      <c r="DR103" t="str">
        <f>IF(AND(XPlan_raw[[#This Row],[BSc in Mechatronic Engineering]]&lt;&gt;"(tom)",XPlan_raw[[#This Row],[BSc in Mechatronic Engineering]]&lt;&gt;""),DA$11,"")</f>
        <v/>
      </c>
      <c r="DS103" t="str">
        <f>IF(AND(XPlan_raw[[#This Row],[MSc in Electronics]]&lt;&gt;"(tom)",XPlan_raw[[#This Row],[MSc in Electronics]]&lt;&gt;""),DB$11,"")</f>
        <v/>
      </c>
      <c r="DT103" t="str">
        <f>IF(AND(XPlan_raw[[#This Row],[MSc in I&amp;B]]&lt;&gt;"(tom)",XPlan_raw[[#This Row],[MSc in I&amp;B]]&lt;&gt;""),DC$11,"")</f>
        <v/>
      </c>
      <c r="DU103" t="str">
        <f>IF(AND(XPlan_raw[[#This Row],[MSc in Pysics and Technology]]&lt;&gt;"(tom)",XPlan_raw[[#This Row],[MSc in Pysics and Technology]]&lt;&gt;""),DD$11,"")</f>
        <v/>
      </c>
      <c r="DV103" t="str">
        <f>IF(AND(XPlan_raw[[#This Row],[MSc in Software]]&lt;&gt;"(tom)",XPlan_raw[[#This Row],[MSc in Software]]&lt;&gt;""),DE$11,"")</f>
        <v/>
      </c>
      <c r="DW103" t="str">
        <f>IF(AND(XPlan_raw[[#This Row],[MSc in Mechanical Engineering]]&lt;&gt;"(tom)",XPlan_raw[[#This Row],[MSc in Mechanical Engineering]]&lt;&gt;""),DF$11,"")</f>
        <v/>
      </c>
      <c r="DX103" t="str">
        <f>IF(AND(XPlan_raw[[#This Row],[MSc in Mechatronic Engineering]]&lt;&gt;"(tom)",XPlan_raw[[#This Row],[MSc in Mechatronic Engineering]]&lt;&gt;""),DG$11,"")</f>
        <v/>
      </c>
      <c r="DY103" t="str">
        <f>IF(AND(XPlan_raw[[#This Row],[MSc in Supply Chain Digitalisation ]]&lt;&gt;"(tom)",XPlan_raw[[#This Row],[MSc in Supply Chain Digitalisation ]]&lt;&gt;""),DH$11,"")</f>
        <v/>
      </c>
      <c r="DZ103" t="str">
        <f>IF(AND(XPlan_raw[[#This Row],[Enkeltfag/Exchange]]&lt;&gt;"(tom)",XPlan_raw[[#This Row],[Enkeltfag/Exchange]]&lt;&gt;""),DI$11,"")</f>
        <v/>
      </c>
    </row>
    <row r="104" spans="2:130" x14ac:dyDescent="0.25">
      <c r="B104" t="str">
        <f>IF(Q104="ja",XPlan_rawFinal[[#This Row],[EKA_kode]],"")</f>
        <v>T310018402</v>
      </c>
      <c r="C104" t="str">
        <f>IF(XPlan[[#This Row],[EKA]]&lt;&gt;"",XPlan_rawFinal[[#This Row],[eka_langtnavn]],"")</f>
        <v>Persuasive Communication and Negotiation</v>
      </c>
      <c r="D104" t="str">
        <f>IF(XPlan[[#This Row],[EKA]]&lt;&gt;"",IF(XPlan_rawFinal[[#This Row],[Interne-kode]]&lt;&gt;"(tom)",XPlan_rawFinal[[#This Row],[Interne-kode]],""),"")</f>
        <v>EIBPCN</v>
      </c>
      <c r="E10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04" t="str">
        <f>IF(XPlan[[#This Row],[EKA]]&lt;&gt;"",IF(XPlan_rawFinal[[#This Row],[Campus]]&lt;&gt;"(tom)",XPlan_rawFinal[[#This Row],[Campus]],""),"")</f>
        <v>Sønderborg</v>
      </c>
      <c r="H104" t="str">
        <f>IF(XPlan[[#This Row],[EKA]]&lt;&gt;"",IF(OR(XPlan_rawFinal[[#This Row],[Prøveform]]="(tom)",XPlan_rawFinal[[#This Row],[Prøveform]]=""),"",XPlan_rawFinal[[#This Row],[Prøveform]]),"")</f>
        <v>Written examination</v>
      </c>
      <c r="I104" t="str">
        <f>IF(XPlan[[#This Row],[EKA]]&lt;&gt;"",IF(XPlan_rawFinal[[#This Row],[Eksaminator_samlet]]&lt;&gt;"",XPlan_rawFinal[[#This Row],[Eksaminator_samlet]],""),"")</f>
        <v>Oliver Niebuhr</v>
      </c>
      <c r="J104" t="str">
        <f>IF(XPlan[[#This Row],[EKA]]&lt;&gt;"",IF(OR(XPlan_rawFinal[[#This Row],[Censur]]="(tom)",XPlan_rawFinal[[#This Row],[Censur]]=""),"",XPlan_rawFinal[[#This Row],[Censur]]),"")</f>
        <v>Second examiner: Internal</v>
      </c>
      <c r="K1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104" t="s">
        <v>90</v>
      </c>
      <c r="M104" t="str">
        <f>IF(XPlan[[#This Row],[EKA]]&lt;&gt;"",IF(XPlan_rawFinal[[#This Row],[BEMÆRK]]&lt;&gt;"(tom)",XPlan_rawFinal[[#This Row],[BEMÆRK]],""),"")</f>
        <v/>
      </c>
      <c r="N10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Sdb.,,,,,MSc in Supply Chain Digitalisation - Sdb.,,All exams</v>
      </c>
      <c r="Q104" t="s">
        <v>107</v>
      </c>
      <c r="R104" t="s">
        <v>238</v>
      </c>
      <c r="S104" t="s">
        <v>239</v>
      </c>
      <c r="T104" t="s">
        <v>240</v>
      </c>
      <c r="U104" t="s">
        <v>291</v>
      </c>
      <c r="V104" t="s">
        <v>95</v>
      </c>
      <c r="W104" s="4">
        <v>46181</v>
      </c>
      <c r="Y104" t="s">
        <v>199</v>
      </c>
      <c r="Z104" t="s">
        <v>97</v>
      </c>
      <c r="AA104" t="s">
        <v>98</v>
      </c>
      <c r="AB104" s="4">
        <v>46254</v>
      </c>
      <c r="AE104" t="s">
        <v>99</v>
      </c>
      <c r="AF104" t="s">
        <v>95</v>
      </c>
      <c r="AG104" t="s">
        <v>100</v>
      </c>
      <c r="AH104" t="s">
        <v>100</v>
      </c>
      <c r="AI104" t="s">
        <v>100</v>
      </c>
      <c r="AJ104" t="s">
        <v>100</v>
      </c>
      <c r="AK104" t="s">
        <v>100</v>
      </c>
      <c r="AL104" t="s">
        <v>100</v>
      </c>
      <c r="AM104" t="s">
        <v>100</v>
      </c>
      <c r="AN104" t="s">
        <v>100</v>
      </c>
      <c r="AO104" t="s">
        <v>100</v>
      </c>
      <c r="AP104" t="s">
        <v>27</v>
      </c>
      <c r="AQ104" t="s">
        <v>100</v>
      </c>
      <c r="AR104" t="s">
        <v>100</v>
      </c>
      <c r="AS104" t="s">
        <v>100</v>
      </c>
      <c r="AT104" t="s">
        <v>100</v>
      </c>
      <c r="AU104" t="s">
        <v>32</v>
      </c>
      <c r="AV104" t="s">
        <v>100</v>
      </c>
      <c r="AY104" t="s">
        <v>454</v>
      </c>
      <c r="AZ104" t="s">
        <v>455</v>
      </c>
      <c r="BA104" t="s">
        <v>456</v>
      </c>
      <c r="BB104" t="s">
        <v>95</v>
      </c>
      <c r="BC104" t="s">
        <v>95</v>
      </c>
      <c r="BD104" s="4">
        <v>46182</v>
      </c>
      <c r="BE104" s="4"/>
      <c r="BF104" t="s">
        <v>527</v>
      </c>
      <c r="BG104" t="s">
        <v>103</v>
      </c>
      <c r="BH104" t="s">
        <v>104</v>
      </c>
      <c r="BI104" s="4">
        <v>46253</v>
      </c>
      <c r="BJ104" s="4"/>
      <c r="BL104" t="s">
        <v>99</v>
      </c>
      <c r="BM104" t="s">
        <v>95</v>
      </c>
      <c r="BN104" t="s">
        <v>100</v>
      </c>
      <c r="BO104" t="s">
        <v>100</v>
      </c>
      <c r="BP104" t="s">
        <v>100</v>
      </c>
      <c r="BQ104" t="s">
        <v>100</v>
      </c>
      <c r="BR104" t="s">
        <v>100</v>
      </c>
      <c r="BS104" t="s">
        <v>100</v>
      </c>
      <c r="BT104" t="s">
        <v>100</v>
      </c>
      <c r="BU104" t="s">
        <v>100</v>
      </c>
      <c r="BV104" t="s">
        <v>100</v>
      </c>
      <c r="BW104" t="s">
        <v>100</v>
      </c>
      <c r="BX104" t="s">
        <v>100</v>
      </c>
      <c r="BY104" t="s">
        <v>100</v>
      </c>
      <c r="BZ104" t="s">
        <v>100</v>
      </c>
      <c r="CA104" t="s">
        <v>100</v>
      </c>
      <c r="CB104" t="s">
        <v>100</v>
      </c>
      <c r="CC104" t="s">
        <v>100</v>
      </c>
      <c r="CE104" t="s">
        <v>430</v>
      </c>
      <c r="CF104" t="s">
        <v>431</v>
      </c>
      <c r="CG104" t="s">
        <v>432</v>
      </c>
      <c r="CH104" t="s">
        <v>167</v>
      </c>
      <c r="CI104" t="s">
        <v>149</v>
      </c>
      <c r="CJ104" s="4">
        <v>46196</v>
      </c>
      <c r="CK104" s="4"/>
      <c r="CL104" t="s">
        <v>524</v>
      </c>
      <c r="CM104" t="s">
        <v>111</v>
      </c>
      <c r="CN104" t="s">
        <v>98</v>
      </c>
      <c r="CO104" s="4">
        <v>46255</v>
      </c>
      <c r="CP104" s="4"/>
      <c r="CR104" t="s">
        <v>99</v>
      </c>
      <c r="CS104" t="s">
        <v>95</v>
      </c>
      <c r="CT104" t="s">
        <v>18</v>
      </c>
      <c r="CU104" t="s">
        <v>100</v>
      </c>
      <c r="CV104" t="s">
        <v>100</v>
      </c>
      <c r="CW104" t="s">
        <v>21</v>
      </c>
      <c r="CX104" t="s">
        <v>100</v>
      </c>
      <c r="CY104" t="s">
        <v>100</v>
      </c>
      <c r="CZ104" t="s">
        <v>100</v>
      </c>
      <c r="DA104" t="s">
        <v>100</v>
      </c>
      <c r="DB104" t="s">
        <v>100</v>
      </c>
      <c r="DC104" t="s">
        <v>100</v>
      </c>
      <c r="DD104" t="s">
        <v>100</v>
      </c>
      <c r="DE104" t="s">
        <v>100</v>
      </c>
      <c r="DF104" t="s">
        <v>100</v>
      </c>
      <c r="DG104" t="s">
        <v>100</v>
      </c>
      <c r="DH104" t="s">
        <v>100</v>
      </c>
      <c r="DI104" t="s">
        <v>33</v>
      </c>
      <c r="DK104" t="str">
        <f>IF(AND(XPlan_raw[[#This Row],[BEng in Electronics]]&lt;&gt;"(tom)",XPlan_raw[[#This Row],[BEng in Electronics]]&lt;&gt;""),CT$11,"")</f>
        <v>BEng in Electronics - Sdb.</v>
      </c>
      <c r="DL104" t="str">
        <f>IF(AND(XPlan_raw[[#This Row],[BEng in Mechanical Engineering]]&lt;&gt;"(tom)",XPlan_raw[[#This Row],[BEng in Mechanical Engineering]]&lt;&gt;""),CU$11,"")</f>
        <v/>
      </c>
      <c r="DM104" t="str">
        <f>IF(AND(XPlan_raw[[#This Row],[BEng in Mechatronics]]&lt;&gt;"(tom)",XPlan_raw[[#This Row],[BEng in Mechatronics]]&lt;&gt;""),CV$11,"")</f>
        <v/>
      </c>
      <c r="DN104" t="str">
        <f>IF(AND(XPlan_raw[[#This Row],[BSc in Electronics]]&lt;&gt;"(tom)",XPlan_raw[[#This Row],[BSc in Electronics]]&lt;&gt;""),CW$11,"")</f>
        <v>BSc in Electronics Engineering - Sdb.</v>
      </c>
      <c r="DO104" t="str">
        <f>IF(AND(XPlan_raw[[#This Row],[BSc in I&amp;B]]&lt;&gt;"(tom)",XPlan_raw[[#This Row],[BSc in I&amp;B]]&lt;&gt;""),CX$11,"")</f>
        <v/>
      </c>
      <c r="DP104" t="str">
        <f>IF(AND(XPlan_raw[[#This Row],[BSc in Software]]&lt;&gt;"(tom)",XPlan_raw[[#This Row],[BSc in Software]]&lt;&gt;""),CY$11,"")</f>
        <v/>
      </c>
      <c r="DQ104" t="str">
        <f>IF(AND(XPlan_raw[[#This Row],[BSc in Mechanical Engineering]]&lt;&gt;"(tom)",XPlan_raw[[#This Row],[BSc in Mechanical Engineering]]&lt;&gt;""),CZ$11,"")</f>
        <v/>
      </c>
      <c r="DR104" t="str">
        <f>IF(AND(XPlan_raw[[#This Row],[BSc in Mechatronic Engineering]]&lt;&gt;"(tom)",XPlan_raw[[#This Row],[BSc in Mechatronic Engineering]]&lt;&gt;""),DA$11,"")</f>
        <v/>
      </c>
      <c r="DS104" t="str">
        <f>IF(AND(XPlan_raw[[#This Row],[MSc in Electronics]]&lt;&gt;"(tom)",XPlan_raw[[#This Row],[MSc in Electronics]]&lt;&gt;""),DB$11,"")</f>
        <v/>
      </c>
      <c r="DT104" t="str">
        <f>IF(AND(XPlan_raw[[#This Row],[MSc in I&amp;B]]&lt;&gt;"(tom)",XPlan_raw[[#This Row],[MSc in I&amp;B]]&lt;&gt;""),DC$11,"")</f>
        <v/>
      </c>
      <c r="DU104" t="str">
        <f>IF(AND(XPlan_raw[[#This Row],[MSc in Pysics and Technology]]&lt;&gt;"(tom)",XPlan_raw[[#This Row],[MSc in Pysics and Technology]]&lt;&gt;""),DD$11,"")</f>
        <v/>
      </c>
      <c r="DV104" t="str">
        <f>IF(AND(XPlan_raw[[#This Row],[MSc in Software]]&lt;&gt;"(tom)",XPlan_raw[[#This Row],[MSc in Software]]&lt;&gt;""),DE$11,"")</f>
        <v/>
      </c>
      <c r="DW104" t="str">
        <f>IF(AND(XPlan_raw[[#This Row],[MSc in Mechanical Engineering]]&lt;&gt;"(tom)",XPlan_raw[[#This Row],[MSc in Mechanical Engineering]]&lt;&gt;""),DF$11,"")</f>
        <v/>
      </c>
      <c r="DX104" t="str">
        <f>IF(AND(XPlan_raw[[#This Row],[MSc in Mechatronic Engineering]]&lt;&gt;"(tom)",XPlan_raw[[#This Row],[MSc in Mechatronic Engineering]]&lt;&gt;""),DG$11,"")</f>
        <v/>
      </c>
      <c r="DY104" t="str">
        <f>IF(AND(XPlan_raw[[#This Row],[MSc in Supply Chain Digitalisation ]]&lt;&gt;"(tom)",XPlan_raw[[#This Row],[MSc in Supply Chain Digitalisation ]]&lt;&gt;""),DH$11,"")</f>
        <v/>
      </c>
      <c r="DZ104" t="str">
        <f>IF(AND(XPlan_raw[[#This Row],[Enkeltfag/Exchange]]&lt;&gt;"(tom)",XPlan_raw[[#This Row],[Enkeltfag/Exchange]]&lt;&gt;""),DI$11,"")</f>
        <v>Exchange students</v>
      </c>
    </row>
    <row r="105" spans="2:130" x14ac:dyDescent="0.25">
      <c r="B105" t="str">
        <f>IF(Q105="ja",XPlan_rawFinal[[#This Row],[EKA_kode]],"")</f>
        <v>T630006402</v>
      </c>
      <c r="C105" t="str">
        <f>IF(XPlan[[#This Row],[EKA]]&lt;&gt;"",XPlan_rawFinal[[#This Row],[eka_langtnavn]],"")</f>
        <v xml:space="preserve">Software Engineering </v>
      </c>
      <c r="D105" t="str">
        <f>IF(XPlan[[#This Row],[EKA]]&lt;&gt;"",IF(XPlan_rawFinal[[#This Row],[Interne-kode]]&lt;&gt;"(tom)",XPlan_rawFinal[[#This Row],[Interne-kode]],""),"")</f>
        <v>SE2-SEO</v>
      </c>
      <c r="E10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08-06-2026</v>
      </c>
      <c r="G105" t="str">
        <f>IF(XPlan[[#This Row],[EKA]]&lt;&gt;"",IF(XPlan_rawFinal[[#This Row],[Campus]]&lt;&gt;"(tom)",XPlan_rawFinal[[#This Row],[Campus]],""),"")</f>
        <v>Sønderborg</v>
      </c>
      <c r="H105" t="str">
        <f>IF(XPlan[[#This Row],[EKA]]&lt;&gt;"",IF(OR(XPlan_rawFinal[[#This Row],[Prøveform]]="(tom)",XPlan_rawFinal[[#This Row],[Prøveform]]=""),"",XPlan_rawFinal[[#This Row],[Prøveform]]),"")</f>
        <v>Written examination</v>
      </c>
      <c r="I105" t="str">
        <f>IF(XPlan[[#This Row],[EKA]]&lt;&gt;"",IF(XPlan_rawFinal[[#This Row],[Eksaminator_samlet]]&lt;&gt;"",XPlan_rawFinal[[#This Row],[Eksaminator_samlet]],""),"")</f>
        <v>Adam Alami, Michael Kjærgaard Hansen</v>
      </c>
      <c r="J105" t="str">
        <f>IF(XPlan[[#This Row],[EKA]]&lt;&gt;"",IF(OR(XPlan_rawFinal[[#This Row],[Censur]]="(tom)",XPlan_rawFinal[[#This Row],[Censur]]=""),"",XPlan_rawFinal[[#This Row],[Censur]]),"")</f>
        <v>Second examiner: None</v>
      </c>
      <c r="K1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105" t="s">
        <v>90</v>
      </c>
      <c r="M105" t="str">
        <f>IF(XPlan[[#This Row],[EKA]]&lt;&gt;"",IF(XPlan_rawFinal[[#This Row],[BEMÆRK]]&lt;&gt;"(tom)",XPlan_rawFinal[[#This Row],[BEMÆRK]],""),"")</f>
        <v/>
      </c>
      <c r="N10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105" t="s">
        <v>107</v>
      </c>
      <c r="R105" t="s">
        <v>467</v>
      </c>
      <c r="S105" t="s">
        <v>468</v>
      </c>
      <c r="T105" t="s">
        <v>469</v>
      </c>
      <c r="U105" t="s">
        <v>291</v>
      </c>
      <c r="V105" t="s">
        <v>95</v>
      </c>
      <c r="W105" s="4">
        <v>46181</v>
      </c>
      <c r="Y105" t="s">
        <v>530</v>
      </c>
      <c r="Z105" t="s">
        <v>97</v>
      </c>
      <c r="AA105" t="s">
        <v>104</v>
      </c>
      <c r="AB105" s="4">
        <v>46255</v>
      </c>
      <c r="AE105" t="s">
        <v>99</v>
      </c>
      <c r="AF105" t="s">
        <v>95</v>
      </c>
      <c r="AG105" t="s">
        <v>100</v>
      </c>
      <c r="AH105" t="s">
        <v>100</v>
      </c>
      <c r="AI105" t="s">
        <v>100</v>
      </c>
      <c r="AJ105" t="s">
        <v>100</v>
      </c>
      <c r="AK105" t="s">
        <v>100</v>
      </c>
      <c r="AL105" t="s">
        <v>23</v>
      </c>
      <c r="AM105" t="s">
        <v>100</v>
      </c>
      <c r="AN105" t="s">
        <v>100</v>
      </c>
      <c r="AO105" t="s">
        <v>100</v>
      </c>
      <c r="AP105" t="s">
        <v>100</v>
      </c>
      <c r="AQ105" t="s">
        <v>100</v>
      </c>
      <c r="AR105" t="s">
        <v>100</v>
      </c>
      <c r="AS105" t="s">
        <v>100</v>
      </c>
      <c r="AT105" t="s">
        <v>100</v>
      </c>
      <c r="AU105" t="s">
        <v>100</v>
      </c>
      <c r="AV105" t="s">
        <v>100</v>
      </c>
      <c r="AY105" t="s">
        <v>415</v>
      </c>
      <c r="AZ105" t="s">
        <v>180</v>
      </c>
      <c r="BA105" t="s">
        <v>416</v>
      </c>
      <c r="BB105" t="s">
        <v>291</v>
      </c>
      <c r="BC105" t="s">
        <v>95</v>
      </c>
      <c r="BD105" s="4">
        <v>46182</v>
      </c>
      <c r="BE105" s="4"/>
      <c r="BF105" t="s">
        <v>204</v>
      </c>
      <c r="BG105" t="s">
        <v>97</v>
      </c>
      <c r="BH105" t="s">
        <v>98</v>
      </c>
      <c r="BI105" s="4">
        <v>46247</v>
      </c>
      <c r="BJ105" s="4"/>
      <c r="BL105" t="s">
        <v>99</v>
      </c>
      <c r="BM105" t="s">
        <v>95</v>
      </c>
      <c r="BN105" t="s">
        <v>18</v>
      </c>
      <c r="BO105" t="s">
        <v>100</v>
      </c>
      <c r="BP105" t="s">
        <v>100</v>
      </c>
      <c r="BQ105" t="s">
        <v>21</v>
      </c>
      <c r="BR105" t="s">
        <v>100</v>
      </c>
      <c r="BS105" t="s">
        <v>100</v>
      </c>
      <c r="BT105" t="s">
        <v>100</v>
      </c>
      <c r="BU105" t="s">
        <v>100</v>
      </c>
      <c r="BV105" t="s">
        <v>100</v>
      </c>
      <c r="BW105" t="s">
        <v>100</v>
      </c>
      <c r="BX105" t="s">
        <v>100</v>
      </c>
      <c r="BY105" t="s">
        <v>100</v>
      </c>
      <c r="BZ105" t="s">
        <v>100</v>
      </c>
      <c r="CA105" t="s">
        <v>100</v>
      </c>
      <c r="CB105" t="s">
        <v>100</v>
      </c>
      <c r="CC105" t="s">
        <v>100</v>
      </c>
      <c r="CE105" t="s">
        <v>433</v>
      </c>
      <c r="CF105" t="s">
        <v>434</v>
      </c>
      <c r="CG105" t="s">
        <v>435</v>
      </c>
      <c r="CH105" t="s">
        <v>167</v>
      </c>
      <c r="CI105" t="s">
        <v>95</v>
      </c>
      <c r="CJ105" s="4">
        <v>46188</v>
      </c>
      <c r="CK105" s="4">
        <v>46189</v>
      </c>
      <c r="CL105" t="s">
        <v>119</v>
      </c>
      <c r="CM105" t="s">
        <v>111</v>
      </c>
      <c r="CN105" t="s">
        <v>112</v>
      </c>
      <c r="CO105" s="4">
        <v>46260</v>
      </c>
      <c r="CP105" s="4"/>
      <c r="CR105" t="s">
        <v>99</v>
      </c>
      <c r="CS105" t="s">
        <v>95</v>
      </c>
      <c r="CT105" t="s">
        <v>18</v>
      </c>
      <c r="CU105" t="s">
        <v>100</v>
      </c>
      <c r="CV105" t="s">
        <v>100</v>
      </c>
      <c r="CW105" t="s">
        <v>100</v>
      </c>
      <c r="CX105" t="s">
        <v>100</v>
      </c>
      <c r="CY105" t="s">
        <v>100</v>
      </c>
      <c r="CZ105" t="s">
        <v>100</v>
      </c>
      <c r="DA105" t="s">
        <v>100</v>
      </c>
      <c r="DB105" t="s">
        <v>100</v>
      </c>
      <c r="DC105" t="s">
        <v>100</v>
      </c>
      <c r="DD105" t="s">
        <v>100</v>
      </c>
      <c r="DE105" t="s">
        <v>100</v>
      </c>
      <c r="DF105" t="s">
        <v>100</v>
      </c>
      <c r="DG105" t="s">
        <v>100</v>
      </c>
      <c r="DH105" t="s">
        <v>100</v>
      </c>
      <c r="DI105" t="s">
        <v>100</v>
      </c>
      <c r="DK105" t="str">
        <f>IF(AND(XPlan_raw[[#This Row],[BEng in Electronics]]&lt;&gt;"(tom)",XPlan_raw[[#This Row],[BEng in Electronics]]&lt;&gt;""),CT$11,"")</f>
        <v>BEng in Electronics - Sdb.</v>
      </c>
      <c r="DL105" t="str">
        <f>IF(AND(XPlan_raw[[#This Row],[BEng in Mechanical Engineering]]&lt;&gt;"(tom)",XPlan_raw[[#This Row],[BEng in Mechanical Engineering]]&lt;&gt;""),CU$11,"")</f>
        <v/>
      </c>
      <c r="DM105" t="str">
        <f>IF(AND(XPlan_raw[[#This Row],[BEng in Mechatronics]]&lt;&gt;"(tom)",XPlan_raw[[#This Row],[BEng in Mechatronics]]&lt;&gt;""),CV$11,"")</f>
        <v/>
      </c>
      <c r="DN105" t="str">
        <f>IF(AND(XPlan_raw[[#This Row],[BSc in Electronics]]&lt;&gt;"(tom)",XPlan_raw[[#This Row],[BSc in Electronics]]&lt;&gt;""),CW$11,"")</f>
        <v/>
      </c>
      <c r="DO105" t="str">
        <f>IF(AND(XPlan_raw[[#This Row],[BSc in I&amp;B]]&lt;&gt;"(tom)",XPlan_raw[[#This Row],[BSc in I&amp;B]]&lt;&gt;""),CX$11,"")</f>
        <v/>
      </c>
      <c r="DP105" t="str">
        <f>IF(AND(XPlan_raw[[#This Row],[BSc in Software]]&lt;&gt;"(tom)",XPlan_raw[[#This Row],[BSc in Software]]&lt;&gt;""),CY$11,"")</f>
        <v/>
      </c>
      <c r="DQ105" t="str">
        <f>IF(AND(XPlan_raw[[#This Row],[BSc in Mechanical Engineering]]&lt;&gt;"(tom)",XPlan_raw[[#This Row],[BSc in Mechanical Engineering]]&lt;&gt;""),CZ$11,"")</f>
        <v/>
      </c>
      <c r="DR105" t="str">
        <f>IF(AND(XPlan_raw[[#This Row],[BSc in Mechatronic Engineering]]&lt;&gt;"(tom)",XPlan_raw[[#This Row],[BSc in Mechatronic Engineering]]&lt;&gt;""),DA$11,"")</f>
        <v/>
      </c>
      <c r="DS105" t="str">
        <f>IF(AND(XPlan_raw[[#This Row],[MSc in Electronics]]&lt;&gt;"(tom)",XPlan_raw[[#This Row],[MSc in Electronics]]&lt;&gt;""),DB$11,"")</f>
        <v/>
      </c>
      <c r="DT105" t="str">
        <f>IF(AND(XPlan_raw[[#This Row],[MSc in I&amp;B]]&lt;&gt;"(tom)",XPlan_raw[[#This Row],[MSc in I&amp;B]]&lt;&gt;""),DC$11,"")</f>
        <v/>
      </c>
      <c r="DU105" t="str">
        <f>IF(AND(XPlan_raw[[#This Row],[MSc in Pysics and Technology]]&lt;&gt;"(tom)",XPlan_raw[[#This Row],[MSc in Pysics and Technology]]&lt;&gt;""),DD$11,"")</f>
        <v/>
      </c>
      <c r="DV105" t="str">
        <f>IF(AND(XPlan_raw[[#This Row],[MSc in Software]]&lt;&gt;"(tom)",XPlan_raw[[#This Row],[MSc in Software]]&lt;&gt;""),DE$11,"")</f>
        <v/>
      </c>
      <c r="DW105" t="str">
        <f>IF(AND(XPlan_raw[[#This Row],[MSc in Mechanical Engineering]]&lt;&gt;"(tom)",XPlan_raw[[#This Row],[MSc in Mechanical Engineering]]&lt;&gt;""),DF$11,"")</f>
        <v/>
      </c>
      <c r="DX105" t="str">
        <f>IF(AND(XPlan_raw[[#This Row],[MSc in Mechatronic Engineering]]&lt;&gt;"(tom)",XPlan_raw[[#This Row],[MSc in Mechatronic Engineering]]&lt;&gt;""),DG$11,"")</f>
        <v/>
      </c>
      <c r="DY105" t="str">
        <f>IF(AND(XPlan_raw[[#This Row],[MSc in Supply Chain Digitalisation ]]&lt;&gt;"(tom)",XPlan_raw[[#This Row],[MSc in Supply Chain Digitalisation ]]&lt;&gt;""),DH$11,"")</f>
        <v/>
      </c>
      <c r="DZ105" t="str">
        <f>IF(AND(XPlan_raw[[#This Row],[Enkeltfag/Exchange]]&lt;&gt;"(tom)",XPlan_raw[[#This Row],[Enkeltfag/Exchange]]&lt;&gt;""),DI$11,"")</f>
        <v/>
      </c>
    </row>
    <row r="106" spans="2:130" x14ac:dyDescent="0.25">
      <c r="B106" t="str">
        <f>IF(Q106="ja",XPlan_rawFinal[[#This Row],[EKA_kode]],"")</f>
        <v>T630014402</v>
      </c>
      <c r="C106" t="str">
        <f>IF(XPlan[[#This Row],[EKA]]&lt;&gt;"",XPlan_rawFinal[[#This Row],[eka_langtnavn]],"")</f>
        <v xml:space="preserve">Component-based systems  </v>
      </c>
      <c r="D106" t="str">
        <f>IF(XPlan[[#This Row],[EKA]]&lt;&gt;"",IF(XPlan_rawFinal[[#This Row],[Interne-kode]]&lt;&gt;"(tom)",XPlan_rawFinal[[#This Row],[Interne-kode]],""),"")</f>
        <v>SE4S-CBS</v>
      </c>
      <c r="E10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</v>
      </c>
      <c r="G106" t="str">
        <f>IF(XPlan[[#This Row],[EKA]]&lt;&gt;"",IF(XPlan_rawFinal[[#This Row],[Campus]]&lt;&gt;"(tom)",XPlan_rawFinal[[#This Row],[Campus]],""),"")</f>
        <v>Sønderborg</v>
      </c>
      <c r="H106" t="str">
        <f>IF(XPlan[[#This Row],[EKA]]&lt;&gt;"",IF(OR(XPlan_rawFinal[[#This Row],[Prøveform]]="(tom)",XPlan_rawFinal[[#This Row],[Prøveform]]=""),"",XPlan_rawFinal[[#This Row],[Prøveform]]),"")</f>
        <v>Written examination</v>
      </c>
      <c r="I106" t="str">
        <f>IF(XPlan[[#This Row],[EKA]]&lt;&gt;"",IF(XPlan_rawFinal[[#This Row],[Eksaminator_samlet]]&lt;&gt;"",XPlan_rawFinal[[#This Row],[Eksaminator_samlet]],""),"")</f>
        <v>Devender Kumar</v>
      </c>
      <c r="J106" t="str">
        <f>IF(XPlan[[#This Row],[EKA]]&lt;&gt;"",IF(OR(XPlan_rawFinal[[#This Row],[Censur]]="(tom)",XPlan_rawFinal[[#This Row],[Censur]]=""),"",XPlan_rawFinal[[#This Row],[Censur]]),"")</f>
        <v>Second examiner: None</v>
      </c>
      <c r="K1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106" t="s">
        <v>90</v>
      </c>
      <c r="M106" t="str">
        <f>IF(XPlan[[#This Row],[EKA]]&lt;&gt;"",IF(XPlan_rawFinal[[#This Row],[BEMÆRK]]&lt;&gt;"(tom)",XPlan_rawFinal[[#This Row],[BEMÆRK]],""),"")</f>
        <v/>
      </c>
      <c r="N10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106" t="s">
        <v>107</v>
      </c>
      <c r="R106" t="s">
        <v>479</v>
      </c>
      <c r="S106" t="s">
        <v>480</v>
      </c>
      <c r="T106" t="s">
        <v>481</v>
      </c>
      <c r="U106" t="s">
        <v>167</v>
      </c>
      <c r="V106" t="s">
        <v>95</v>
      </c>
      <c r="W106" s="4">
        <v>46182</v>
      </c>
      <c r="Y106" t="s">
        <v>531</v>
      </c>
      <c r="Z106" t="s">
        <v>97</v>
      </c>
      <c r="AA106" t="s">
        <v>104</v>
      </c>
      <c r="AB106" s="4">
        <v>46248</v>
      </c>
      <c r="AE106" t="s">
        <v>99</v>
      </c>
      <c r="AF106" t="s">
        <v>95</v>
      </c>
      <c r="AG106" t="s">
        <v>100</v>
      </c>
      <c r="AH106" t="s">
        <v>100</v>
      </c>
      <c r="AI106" t="s">
        <v>100</v>
      </c>
      <c r="AJ106" t="s">
        <v>100</v>
      </c>
      <c r="AK106" t="s">
        <v>100</v>
      </c>
      <c r="AL106" t="s">
        <v>23</v>
      </c>
      <c r="AM106" t="s">
        <v>100</v>
      </c>
      <c r="AN106" t="s">
        <v>100</v>
      </c>
      <c r="AO106" t="s">
        <v>100</v>
      </c>
      <c r="AP106" t="s">
        <v>100</v>
      </c>
      <c r="AQ106" t="s">
        <v>100</v>
      </c>
      <c r="AR106" t="s">
        <v>100</v>
      </c>
      <c r="AS106" t="s">
        <v>100</v>
      </c>
      <c r="AT106" t="s">
        <v>100</v>
      </c>
      <c r="AU106" t="s">
        <v>100</v>
      </c>
      <c r="AV106" t="s">
        <v>100</v>
      </c>
      <c r="AY106" t="s">
        <v>248</v>
      </c>
      <c r="AZ106" t="s">
        <v>249</v>
      </c>
      <c r="BA106" t="s">
        <v>250</v>
      </c>
      <c r="BB106" t="s">
        <v>95</v>
      </c>
      <c r="BC106" t="s">
        <v>95</v>
      </c>
      <c r="BD106" s="4">
        <v>46182</v>
      </c>
      <c r="BE106" s="4">
        <v>46183</v>
      </c>
      <c r="BF106" t="s">
        <v>199</v>
      </c>
      <c r="BG106" t="s">
        <v>111</v>
      </c>
      <c r="BH106" t="s">
        <v>98</v>
      </c>
      <c r="BI106" s="4">
        <v>46252</v>
      </c>
      <c r="BJ106" s="4"/>
      <c r="BL106" t="s">
        <v>99</v>
      </c>
      <c r="BM106" t="s">
        <v>95</v>
      </c>
      <c r="BN106" t="s">
        <v>100</v>
      </c>
      <c r="BO106" t="s">
        <v>100</v>
      </c>
      <c r="BP106" t="s">
        <v>100</v>
      </c>
      <c r="BQ106" t="s">
        <v>100</v>
      </c>
      <c r="BR106" t="s">
        <v>22</v>
      </c>
      <c r="BS106" t="s">
        <v>100</v>
      </c>
      <c r="BT106" t="s">
        <v>100</v>
      </c>
      <c r="BU106" t="s">
        <v>100</v>
      </c>
      <c r="BV106" t="s">
        <v>100</v>
      </c>
      <c r="BW106" t="s">
        <v>100</v>
      </c>
      <c r="BX106" t="s">
        <v>100</v>
      </c>
      <c r="BY106" t="s">
        <v>100</v>
      </c>
      <c r="BZ106" t="s">
        <v>100</v>
      </c>
      <c r="CA106" t="s">
        <v>100</v>
      </c>
      <c r="CB106" t="s">
        <v>100</v>
      </c>
      <c r="CC106" t="s">
        <v>100</v>
      </c>
      <c r="CE106" t="s">
        <v>436</v>
      </c>
      <c r="CF106" t="s">
        <v>437</v>
      </c>
      <c r="CG106" t="s">
        <v>438</v>
      </c>
      <c r="CH106" t="s">
        <v>291</v>
      </c>
      <c r="CI106" t="s">
        <v>95</v>
      </c>
      <c r="CJ106" s="4">
        <v>46195</v>
      </c>
      <c r="CK106" s="4">
        <v>46197</v>
      </c>
      <c r="CL106" t="s">
        <v>525</v>
      </c>
      <c r="CM106" t="s">
        <v>111</v>
      </c>
      <c r="CN106" t="s">
        <v>98</v>
      </c>
      <c r="CO106" s="4">
        <v>46252</v>
      </c>
      <c r="CP106" s="4"/>
      <c r="CR106" t="s">
        <v>99</v>
      </c>
      <c r="CS106" t="s">
        <v>95</v>
      </c>
      <c r="CT106" t="s">
        <v>18</v>
      </c>
      <c r="CU106" t="s">
        <v>100</v>
      </c>
      <c r="CV106" t="s">
        <v>100</v>
      </c>
      <c r="CW106" t="s">
        <v>100</v>
      </c>
      <c r="CX106" t="s">
        <v>100</v>
      </c>
      <c r="CY106" t="s">
        <v>100</v>
      </c>
      <c r="CZ106" t="s">
        <v>100</v>
      </c>
      <c r="DA106" t="s">
        <v>100</v>
      </c>
      <c r="DB106" t="s">
        <v>100</v>
      </c>
      <c r="DC106" t="s">
        <v>100</v>
      </c>
      <c r="DD106" t="s">
        <v>100</v>
      </c>
      <c r="DE106" t="s">
        <v>100</v>
      </c>
      <c r="DF106" t="s">
        <v>100</v>
      </c>
      <c r="DG106" t="s">
        <v>100</v>
      </c>
      <c r="DH106" t="s">
        <v>100</v>
      </c>
      <c r="DI106" t="s">
        <v>100</v>
      </c>
      <c r="DK106" t="str">
        <f>IF(AND(XPlan_raw[[#This Row],[BEng in Electronics]]&lt;&gt;"(tom)",XPlan_raw[[#This Row],[BEng in Electronics]]&lt;&gt;""),CT$11,"")</f>
        <v>BEng in Electronics - Sdb.</v>
      </c>
      <c r="DL106" t="str">
        <f>IF(AND(XPlan_raw[[#This Row],[BEng in Mechanical Engineering]]&lt;&gt;"(tom)",XPlan_raw[[#This Row],[BEng in Mechanical Engineering]]&lt;&gt;""),CU$11,"")</f>
        <v/>
      </c>
      <c r="DM106" t="str">
        <f>IF(AND(XPlan_raw[[#This Row],[BEng in Mechatronics]]&lt;&gt;"(tom)",XPlan_raw[[#This Row],[BEng in Mechatronics]]&lt;&gt;""),CV$11,"")</f>
        <v/>
      </c>
      <c r="DN106" t="str">
        <f>IF(AND(XPlan_raw[[#This Row],[BSc in Electronics]]&lt;&gt;"(tom)",XPlan_raw[[#This Row],[BSc in Electronics]]&lt;&gt;""),CW$11,"")</f>
        <v/>
      </c>
      <c r="DO106" t="str">
        <f>IF(AND(XPlan_raw[[#This Row],[BSc in I&amp;B]]&lt;&gt;"(tom)",XPlan_raw[[#This Row],[BSc in I&amp;B]]&lt;&gt;""),CX$11,"")</f>
        <v/>
      </c>
      <c r="DP106" t="str">
        <f>IF(AND(XPlan_raw[[#This Row],[BSc in Software]]&lt;&gt;"(tom)",XPlan_raw[[#This Row],[BSc in Software]]&lt;&gt;""),CY$11,"")</f>
        <v/>
      </c>
      <c r="DQ106" t="str">
        <f>IF(AND(XPlan_raw[[#This Row],[BSc in Mechanical Engineering]]&lt;&gt;"(tom)",XPlan_raw[[#This Row],[BSc in Mechanical Engineering]]&lt;&gt;""),CZ$11,"")</f>
        <v/>
      </c>
      <c r="DR106" t="str">
        <f>IF(AND(XPlan_raw[[#This Row],[BSc in Mechatronic Engineering]]&lt;&gt;"(tom)",XPlan_raw[[#This Row],[BSc in Mechatronic Engineering]]&lt;&gt;""),DA$11,"")</f>
        <v/>
      </c>
      <c r="DS106" t="str">
        <f>IF(AND(XPlan_raw[[#This Row],[MSc in Electronics]]&lt;&gt;"(tom)",XPlan_raw[[#This Row],[MSc in Electronics]]&lt;&gt;""),DB$11,"")</f>
        <v/>
      </c>
      <c r="DT106" t="str">
        <f>IF(AND(XPlan_raw[[#This Row],[MSc in I&amp;B]]&lt;&gt;"(tom)",XPlan_raw[[#This Row],[MSc in I&amp;B]]&lt;&gt;""),DC$11,"")</f>
        <v/>
      </c>
      <c r="DU106" t="str">
        <f>IF(AND(XPlan_raw[[#This Row],[MSc in Pysics and Technology]]&lt;&gt;"(tom)",XPlan_raw[[#This Row],[MSc in Pysics and Technology]]&lt;&gt;""),DD$11,"")</f>
        <v/>
      </c>
      <c r="DV106" t="str">
        <f>IF(AND(XPlan_raw[[#This Row],[MSc in Software]]&lt;&gt;"(tom)",XPlan_raw[[#This Row],[MSc in Software]]&lt;&gt;""),DE$11,"")</f>
        <v/>
      </c>
      <c r="DW106" t="str">
        <f>IF(AND(XPlan_raw[[#This Row],[MSc in Mechanical Engineering]]&lt;&gt;"(tom)",XPlan_raw[[#This Row],[MSc in Mechanical Engineering]]&lt;&gt;""),DF$11,"")</f>
        <v/>
      </c>
      <c r="DX106" t="str">
        <f>IF(AND(XPlan_raw[[#This Row],[MSc in Mechatronic Engineering]]&lt;&gt;"(tom)",XPlan_raw[[#This Row],[MSc in Mechatronic Engineering]]&lt;&gt;""),DG$11,"")</f>
        <v/>
      </c>
      <c r="DY106" t="str">
        <f>IF(AND(XPlan_raw[[#This Row],[MSc in Supply Chain Digitalisation ]]&lt;&gt;"(tom)",XPlan_raw[[#This Row],[MSc in Supply Chain Digitalisation ]]&lt;&gt;""),DH$11,"")</f>
        <v/>
      </c>
      <c r="DZ106" t="str">
        <f>IF(AND(XPlan_raw[[#This Row],[Enkeltfag/Exchange]]&lt;&gt;"(tom)",XPlan_raw[[#This Row],[Enkeltfag/Exchange]]&lt;&gt;""),DI$11,"")</f>
        <v/>
      </c>
    </row>
    <row r="107" spans="2:130" x14ac:dyDescent="0.25">
      <c r="B107" t="str">
        <f>IF(Q107="ja",XPlan_rawFinal[[#This Row],[EKA_kode]],"")</f>
        <v>T320013402</v>
      </c>
      <c r="C107" t="str">
        <f>IF(XPlan[[#This Row],[EKA]]&lt;&gt;"",XPlan_rawFinal[[#This Row],[eka_langtnavn]],"")</f>
        <v>Cooling and Heating Systems</v>
      </c>
      <c r="D107" t="str">
        <f>IF(XPlan[[#This Row],[EKA]]&lt;&gt;"",IF(XPlan_rawFinal[[#This Row],[Interne-kode]]&lt;&gt;"(tom)",XPlan_rawFinal[[#This Row],[Interne-kode]],""),"")</f>
        <v>ME-CHS</v>
      </c>
      <c r="E10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4,6</v>
      </c>
      <c r="F1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</v>
      </c>
      <c r="G107" t="str">
        <f>IF(XPlan[[#This Row],[EKA]]&lt;&gt;"",IF(XPlan_rawFinal[[#This Row],[Campus]]&lt;&gt;"(tom)",XPlan_rawFinal[[#This Row],[Campus]],""),"")</f>
        <v>Sønderborg</v>
      </c>
      <c r="H107" t="str">
        <f>IF(XPlan[[#This Row],[EKA]]&lt;&gt;"",IF(OR(XPlan_rawFinal[[#This Row],[Prøveform]]="(tom)",XPlan_rawFinal[[#This Row],[Prøveform]]=""),"",XPlan_rawFinal[[#This Row],[Prøveform]]),"")</f>
        <v>Written examination</v>
      </c>
      <c r="I107" t="str">
        <f>IF(XPlan[[#This Row],[EKA]]&lt;&gt;"",IF(XPlan_rawFinal[[#This Row],[Eksaminator_samlet]]&lt;&gt;"",XPlan_rawFinal[[#This Row],[Eksaminator_samlet]],""),"")</f>
        <v>Paride Gullo</v>
      </c>
      <c r="J107" t="str">
        <f>IF(XPlan[[#This Row],[EKA]]&lt;&gt;"",IF(OR(XPlan_rawFinal[[#This Row],[Censur]]="(tom)",XPlan_rawFinal[[#This Row],[Censur]]=""),"",XPlan_rawFinal[[#This Row],[Censur]]),"")</f>
        <v>Second examiner: External</v>
      </c>
      <c r="K1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07" t="s">
        <v>90</v>
      </c>
      <c r="M107" t="str">
        <f>IF(XPlan[[#This Row],[EKA]]&lt;&gt;"",IF(XPlan_rawFinal[[#This Row],[BEMÆRK]]&lt;&gt;"(tom)",XPlan_rawFinal[[#This Row],[BEMÆRK]],""),"")</f>
        <v/>
      </c>
      <c r="N10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Sdb.,,,,BSc in Mechanical Engineering - Sdb.,BSc in Mechatronic Engineering - Sdb.,,,,,,,,Exchange students,All exams</v>
      </c>
      <c r="Q107" t="s">
        <v>107</v>
      </c>
      <c r="R107" t="s">
        <v>279</v>
      </c>
      <c r="S107" t="s">
        <v>280</v>
      </c>
      <c r="T107" t="s">
        <v>281</v>
      </c>
      <c r="U107" t="s">
        <v>167</v>
      </c>
      <c r="V107" t="s">
        <v>149</v>
      </c>
      <c r="W107" s="4">
        <v>46182</v>
      </c>
      <c r="Y107" t="s">
        <v>141</v>
      </c>
      <c r="Z107" t="s">
        <v>97</v>
      </c>
      <c r="AA107" t="s">
        <v>112</v>
      </c>
      <c r="AB107" s="4">
        <v>46251</v>
      </c>
      <c r="AE107" t="s">
        <v>99</v>
      </c>
      <c r="AF107" t="s">
        <v>95</v>
      </c>
      <c r="AG107" t="s">
        <v>100</v>
      </c>
      <c r="AH107" t="s">
        <v>19</v>
      </c>
      <c r="AI107" t="s">
        <v>20</v>
      </c>
      <c r="AJ107" t="s">
        <v>100</v>
      </c>
      <c r="AK107" t="s">
        <v>100</v>
      </c>
      <c r="AL107" t="s">
        <v>100</v>
      </c>
      <c r="AM107" t="s">
        <v>24</v>
      </c>
      <c r="AN107" t="s">
        <v>25</v>
      </c>
      <c r="AO107" t="s">
        <v>100</v>
      </c>
      <c r="AP107" t="s">
        <v>100</v>
      </c>
      <c r="AQ107" t="s">
        <v>100</v>
      </c>
      <c r="AR107" t="s">
        <v>100</v>
      </c>
      <c r="AS107" t="s">
        <v>100</v>
      </c>
      <c r="AT107" t="s">
        <v>100</v>
      </c>
      <c r="AU107" t="s">
        <v>100</v>
      </c>
      <c r="AV107" t="s">
        <v>33</v>
      </c>
      <c r="AY107" t="s">
        <v>390</v>
      </c>
      <c r="AZ107" t="s">
        <v>391</v>
      </c>
      <c r="BA107" t="s">
        <v>392</v>
      </c>
      <c r="BB107" t="s">
        <v>95</v>
      </c>
      <c r="BC107" t="s">
        <v>95</v>
      </c>
      <c r="BD107" s="4">
        <v>46183</v>
      </c>
      <c r="BE107" s="4"/>
      <c r="BF107" t="s">
        <v>155</v>
      </c>
      <c r="BG107" t="s">
        <v>97</v>
      </c>
      <c r="BH107" t="s">
        <v>98</v>
      </c>
      <c r="BI107" s="4">
        <v>46258</v>
      </c>
      <c r="BJ107" s="4"/>
      <c r="BL107" t="s">
        <v>99</v>
      </c>
      <c r="BM107" t="s">
        <v>95</v>
      </c>
      <c r="BN107" t="s">
        <v>100</v>
      </c>
      <c r="BO107" t="s">
        <v>100</v>
      </c>
      <c r="BP107" t="s">
        <v>100</v>
      </c>
      <c r="BQ107" t="s">
        <v>100</v>
      </c>
      <c r="BR107" t="s">
        <v>100</v>
      </c>
      <c r="BS107" t="s">
        <v>100</v>
      </c>
      <c r="BT107" t="s">
        <v>100</v>
      </c>
      <c r="BU107" t="s">
        <v>100</v>
      </c>
      <c r="BV107" t="s">
        <v>100</v>
      </c>
      <c r="BW107" t="s">
        <v>100</v>
      </c>
      <c r="BX107" t="s">
        <v>100</v>
      </c>
      <c r="BY107" t="s">
        <v>100</v>
      </c>
      <c r="BZ107" t="s">
        <v>30</v>
      </c>
      <c r="CA107" t="s">
        <v>31</v>
      </c>
      <c r="CB107" t="s">
        <v>100</v>
      </c>
      <c r="CC107" t="s">
        <v>33</v>
      </c>
      <c r="CE107" t="s">
        <v>439</v>
      </c>
      <c r="CF107" t="s">
        <v>440</v>
      </c>
      <c r="CG107" t="s">
        <v>441</v>
      </c>
      <c r="CH107" t="s">
        <v>291</v>
      </c>
      <c r="CI107" t="s">
        <v>95</v>
      </c>
      <c r="CJ107" s="4">
        <v>46195</v>
      </c>
      <c r="CK107" s="4">
        <v>46197</v>
      </c>
      <c r="CL107" t="s">
        <v>525</v>
      </c>
      <c r="CM107" t="s">
        <v>111</v>
      </c>
      <c r="CN107" t="s">
        <v>98</v>
      </c>
      <c r="CO107" s="4">
        <v>46252</v>
      </c>
      <c r="CP107" s="4"/>
      <c r="CR107" t="s">
        <v>99</v>
      </c>
      <c r="CS107" t="s">
        <v>95</v>
      </c>
      <c r="CT107" t="s">
        <v>100</v>
      </c>
      <c r="CU107" t="s">
        <v>100</v>
      </c>
      <c r="CV107" t="s">
        <v>100</v>
      </c>
      <c r="CW107" t="s">
        <v>21</v>
      </c>
      <c r="CX107" t="s">
        <v>100</v>
      </c>
      <c r="CY107" t="s">
        <v>100</v>
      </c>
      <c r="CZ107" t="s">
        <v>100</v>
      </c>
      <c r="DA107" t="s">
        <v>100</v>
      </c>
      <c r="DB107" t="s">
        <v>100</v>
      </c>
      <c r="DC107" t="s">
        <v>100</v>
      </c>
      <c r="DD107" t="s">
        <v>100</v>
      </c>
      <c r="DE107" t="s">
        <v>100</v>
      </c>
      <c r="DF107" t="s">
        <v>100</v>
      </c>
      <c r="DG107" t="s">
        <v>100</v>
      </c>
      <c r="DH107" t="s">
        <v>100</v>
      </c>
      <c r="DI107" t="s">
        <v>100</v>
      </c>
      <c r="DK107" t="str">
        <f>IF(AND(XPlan_raw[[#This Row],[BEng in Electronics]]&lt;&gt;"(tom)",XPlan_raw[[#This Row],[BEng in Electronics]]&lt;&gt;""),CT$11,"")</f>
        <v/>
      </c>
      <c r="DL107" t="str">
        <f>IF(AND(XPlan_raw[[#This Row],[BEng in Mechanical Engineering]]&lt;&gt;"(tom)",XPlan_raw[[#This Row],[BEng in Mechanical Engineering]]&lt;&gt;""),CU$11,"")</f>
        <v/>
      </c>
      <c r="DM107" t="str">
        <f>IF(AND(XPlan_raw[[#This Row],[BEng in Mechatronics]]&lt;&gt;"(tom)",XPlan_raw[[#This Row],[BEng in Mechatronics]]&lt;&gt;""),CV$11,"")</f>
        <v/>
      </c>
      <c r="DN107" t="str">
        <f>IF(AND(XPlan_raw[[#This Row],[BSc in Electronics]]&lt;&gt;"(tom)",XPlan_raw[[#This Row],[BSc in Electronics]]&lt;&gt;""),CW$11,"")</f>
        <v>BSc in Electronics Engineering - Sdb.</v>
      </c>
      <c r="DO107" t="str">
        <f>IF(AND(XPlan_raw[[#This Row],[BSc in I&amp;B]]&lt;&gt;"(tom)",XPlan_raw[[#This Row],[BSc in I&amp;B]]&lt;&gt;""),CX$11,"")</f>
        <v/>
      </c>
      <c r="DP107" t="str">
        <f>IF(AND(XPlan_raw[[#This Row],[BSc in Software]]&lt;&gt;"(tom)",XPlan_raw[[#This Row],[BSc in Software]]&lt;&gt;""),CY$11,"")</f>
        <v/>
      </c>
      <c r="DQ107" t="str">
        <f>IF(AND(XPlan_raw[[#This Row],[BSc in Mechanical Engineering]]&lt;&gt;"(tom)",XPlan_raw[[#This Row],[BSc in Mechanical Engineering]]&lt;&gt;""),CZ$11,"")</f>
        <v/>
      </c>
      <c r="DR107" t="str">
        <f>IF(AND(XPlan_raw[[#This Row],[BSc in Mechatronic Engineering]]&lt;&gt;"(tom)",XPlan_raw[[#This Row],[BSc in Mechatronic Engineering]]&lt;&gt;""),DA$11,"")</f>
        <v/>
      </c>
      <c r="DS107" t="str">
        <f>IF(AND(XPlan_raw[[#This Row],[MSc in Electronics]]&lt;&gt;"(tom)",XPlan_raw[[#This Row],[MSc in Electronics]]&lt;&gt;""),DB$11,"")</f>
        <v/>
      </c>
      <c r="DT107" t="str">
        <f>IF(AND(XPlan_raw[[#This Row],[MSc in I&amp;B]]&lt;&gt;"(tom)",XPlan_raw[[#This Row],[MSc in I&amp;B]]&lt;&gt;""),DC$11,"")</f>
        <v/>
      </c>
      <c r="DU107" t="str">
        <f>IF(AND(XPlan_raw[[#This Row],[MSc in Pysics and Technology]]&lt;&gt;"(tom)",XPlan_raw[[#This Row],[MSc in Pysics and Technology]]&lt;&gt;""),DD$11,"")</f>
        <v/>
      </c>
      <c r="DV107" t="str">
        <f>IF(AND(XPlan_raw[[#This Row],[MSc in Software]]&lt;&gt;"(tom)",XPlan_raw[[#This Row],[MSc in Software]]&lt;&gt;""),DE$11,"")</f>
        <v/>
      </c>
      <c r="DW107" t="str">
        <f>IF(AND(XPlan_raw[[#This Row],[MSc in Mechanical Engineering]]&lt;&gt;"(tom)",XPlan_raw[[#This Row],[MSc in Mechanical Engineering]]&lt;&gt;""),DF$11,"")</f>
        <v/>
      </c>
      <c r="DX107" t="str">
        <f>IF(AND(XPlan_raw[[#This Row],[MSc in Mechatronic Engineering]]&lt;&gt;"(tom)",XPlan_raw[[#This Row],[MSc in Mechatronic Engineering]]&lt;&gt;""),DG$11,"")</f>
        <v/>
      </c>
      <c r="DY107" t="str">
        <f>IF(AND(XPlan_raw[[#This Row],[MSc in Supply Chain Digitalisation ]]&lt;&gt;"(tom)",XPlan_raw[[#This Row],[MSc in Supply Chain Digitalisation ]]&lt;&gt;""),DH$11,"")</f>
        <v/>
      </c>
      <c r="DZ107" t="str">
        <f>IF(AND(XPlan_raw[[#This Row],[Enkeltfag/Exchange]]&lt;&gt;"(tom)",XPlan_raw[[#This Row],[Enkeltfag/Exchange]]&lt;&gt;""),DI$11,"")</f>
        <v/>
      </c>
    </row>
    <row r="108" spans="2:130" x14ac:dyDescent="0.25">
      <c r="B108" t="str">
        <f>IF(Q108="ja",XPlan_rawFinal[[#This Row],[EKA_kode]],"")</f>
        <v>T510039402</v>
      </c>
      <c r="C108" t="str">
        <f>IF(XPlan[[#This Row],[EKA]]&lt;&gt;"",XPlan_rawFinal[[#This Row],[eka_langtnavn]],"")</f>
        <v>Cybersecurity</v>
      </c>
      <c r="D108" t="str">
        <f>IF(XPlan[[#This Row],[EKA]]&lt;&gt;"",IF(XPlan_rawFinal[[#This Row],[Interne-kode]]&lt;&gt;"(tom)",XPlan_rawFinal[[#This Row],[Interne-kode]],""),"")</f>
        <v>SI5-CS</v>
      </c>
      <c r="E10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</v>
      </c>
      <c r="G108" t="str">
        <f>IF(XPlan[[#This Row],[EKA]]&lt;&gt;"",IF(XPlan_rawFinal[[#This Row],[Campus]]&lt;&gt;"(tom)",XPlan_rawFinal[[#This Row],[Campus]],""),"")</f>
        <v>Sønderborg</v>
      </c>
      <c r="H108" t="str">
        <f>IF(XPlan[[#This Row],[EKA]]&lt;&gt;"",IF(OR(XPlan_rawFinal[[#This Row],[Prøveform]]="(tom)",XPlan_rawFinal[[#This Row],[Prøveform]]=""),"",XPlan_rawFinal[[#This Row],[Prøveform]]),"")</f>
        <v>Written examination on premises</v>
      </c>
      <c r="I108" t="str">
        <f>IF(XPlan[[#This Row],[EKA]]&lt;&gt;"",IF(XPlan_rawFinal[[#This Row],[Eksaminator_samlet]]&lt;&gt;"",XPlan_rawFinal[[#This Row],[Eksaminator_samlet]],""),"")</f>
        <v>Hiraku Morita, Jan-Matthias Braun, Sani Abdullahi</v>
      </c>
      <c r="J108" t="str">
        <f>IF(XPlan[[#This Row],[EKA]]&lt;&gt;"",IF(OR(XPlan_rawFinal[[#This Row],[Censur]]="(tom)",XPlan_rawFinal[[#This Row],[Censur]]=""),"",XPlan_rawFinal[[#This Row],[Censur]]),"")</f>
        <v>Second examiner: None</v>
      </c>
      <c r="K1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108" t="s">
        <v>90</v>
      </c>
      <c r="M108" t="str">
        <f>IF(XPlan[[#This Row],[EKA]]&lt;&gt;"",IF(XPlan_rawFinal[[#This Row],[BEMÆRK]]&lt;&gt;"(tom)",XPlan_rawFinal[[#This Row],[BEMÆRK]],""),"")</f>
        <v/>
      </c>
      <c r="N10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108" t="s">
        <v>107</v>
      </c>
      <c r="R108" t="s">
        <v>454</v>
      </c>
      <c r="S108" t="s">
        <v>455</v>
      </c>
      <c r="T108" t="s">
        <v>456</v>
      </c>
      <c r="U108" t="s">
        <v>149</v>
      </c>
      <c r="V108" t="s">
        <v>95</v>
      </c>
      <c r="W108" s="4">
        <v>46182</v>
      </c>
      <c r="Y108" t="s">
        <v>527</v>
      </c>
      <c r="Z108" t="s">
        <v>103</v>
      </c>
      <c r="AA108" t="s">
        <v>104</v>
      </c>
      <c r="AB108" s="4">
        <v>46253</v>
      </c>
      <c r="AE108" t="s">
        <v>99</v>
      </c>
      <c r="AF108" t="s">
        <v>95</v>
      </c>
      <c r="AG108" t="s">
        <v>100</v>
      </c>
      <c r="AH108" t="s">
        <v>100</v>
      </c>
      <c r="AI108" t="s">
        <v>100</v>
      </c>
      <c r="AJ108" t="s">
        <v>100</v>
      </c>
      <c r="AK108" t="s">
        <v>100</v>
      </c>
      <c r="AL108" t="s">
        <v>23</v>
      </c>
      <c r="AM108" t="s">
        <v>100</v>
      </c>
      <c r="AN108" t="s">
        <v>100</v>
      </c>
      <c r="AO108" t="s">
        <v>100</v>
      </c>
      <c r="AP108" t="s">
        <v>100</v>
      </c>
      <c r="AQ108" t="s">
        <v>100</v>
      </c>
      <c r="AR108" t="s">
        <v>100</v>
      </c>
      <c r="AS108" t="s">
        <v>100</v>
      </c>
      <c r="AT108" t="s">
        <v>100</v>
      </c>
      <c r="AU108" t="s">
        <v>100</v>
      </c>
      <c r="AV108" t="s">
        <v>100</v>
      </c>
      <c r="AY108" t="s">
        <v>220</v>
      </c>
      <c r="AZ108" t="s">
        <v>221</v>
      </c>
      <c r="BA108" t="s">
        <v>222</v>
      </c>
      <c r="BB108" t="s">
        <v>95</v>
      </c>
      <c r="BC108" t="s">
        <v>95</v>
      </c>
      <c r="BD108" s="4">
        <v>46183</v>
      </c>
      <c r="BE108" s="4">
        <v>46185</v>
      </c>
      <c r="BF108" t="s">
        <v>114</v>
      </c>
      <c r="BG108" t="s">
        <v>111</v>
      </c>
      <c r="BH108" t="s">
        <v>112</v>
      </c>
      <c r="BI108" s="4">
        <v>46260</v>
      </c>
      <c r="BJ108" s="4"/>
      <c r="BL108" t="s">
        <v>99</v>
      </c>
      <c r="BM108" t="s">
        <v>95</v>
      </c>
      <c r="BN108" t="s">
        <v>100</v>
      </c>
      <c r="BO108" t="s">
        <v>100</v>
      </c>
      <c r="BP108" t="s">
        <v>100</v>
      </c>
      <c r="BQ108" t="s">
        <v>100</v>
      </c>
      <c r="BR108" t="s">
        <v>100</v>
      </c>
      <c r="BS108" t="s">
        <v>100</v>
      </c>
      <c r="BT108" t="s">
        <v>100</v>
      </c>
      <c r="BU108" t="s">
        <v>100</v>
      </c>
      <c r="BV108" t="s">
        <v>26</v>
      </c>
      <c r="BW108" t="s">
        <v>100</v>
      </c>
      <c r="BX108" t="s">
        <v>100</v>
      </c>
      <c r="BY108" t="s">
        <v>100</v>
      </c>
      <c r="BZ108" t="s">
        <v>100</v>
      </c>
      <c r="CA108" t="s">
        <v>100</v>
      </c>
      <c r="CB108" t="s">
        <v>100</v>
      </c>
      <c r="CC108" t="s">
        <v>100</v>
      </c>
      <c r="CE108" t="s">
        <v>442</v>
      </c>
      <c r="CF108" t="s">
        <v>443</v>
      </c>
      <c r="CG108" t="s">
        <v>444</v>
      </c>
      <c r="CH108" t="s">
        <v>167</v>
      </c>
      <c r="CI108" t="s">
        <v>149</v>
      </c>
      <c r="CJ108" s="4">
        <v>46177</v>
      </c>
      <c r="CK108" s="4"/>
      <c r="CL108" t="s">
        <v>512</v>
      </c>
      <c r="CM108" t="s">
        <v>111</v>
      </c>
      <c r="CN108" t="s">
        <v>98</v>
      </c>
      <c r="CO108" s="4">
        <v>46258</v>
      </c>
      <c r="CP108" s="4"/>
      <c r="CR108" t="s">
        <v>99</v>
      </c>
      <c r="CS108" t="s">
        <v>95</v>
      </c>
      <c r="CT108" t="s">
        <v>100</v>
      </c>
      <c r="CU108" t="s">
        <v>19</v>
      </c>
      <c r="CV108" t="s">
        <v>20</v>
      </c>
      <c r="CW108" t="s">
        <v>100</v>
      </c>
      <c r="CX108" t="s">
        <v>100</v>
      </c>
      <c r="CY108" t="s">
        <v>100</v>
      </c>
      <c r="CZ108" t="s">
        <v>100</v>
      </c>
      <c r="DA108" t="s">
        <v>25</v>
      </c>
      <c r="DB108" t="s">
        <v>100</v>
      </c>
      <c r="DC108" t="s">
        <v>100</v>
      </c>
      <c r="DD108" t="s">
        <v>100</v>
      </c>
      <c r="DE108" t="s">
        <v>100</v>
      </c>
      <c r="DF108" t="s">
        <v>100</v>
      </c>
      <c r="DG108" t="s">
        <v>100</v>
      </c>
      <c r="DH108" t="s">
        <v>100</v>
      </c>
      <c r="DI108" t="s">
        <v>33</v>
      </c>
      <c r="DK108" t="str">
        <f>IF(AND(XPlan_raw[[#This Row],[BEng in Electronics]]&lt;&gt;"(tom)",XPlan_raw[[#This Row],[BEng in Electronics]]&lt;&gt;""),CT$11,"")</f>
        <v/>
      </c>
      <c r="DL108" t="str">
        <f>IF(AND(XPlan_raw[[#This Row],[BEng in Mechanical Engineering]]&lt;&gt;"(tom)",XPlan_raw[[#This Row],[BEng in Mechanical Engineering]]&lt;&gt;""),CU$11,"")</f>
        <v>BEng in Mechanical Engineering - Sdb.</v>
      </c>
      <c r="DM108" t="str">
        <f>IF(AND(XPlan_raw[[#This Row],[BEng in Mechatronics]]&lt;&gt;"(tom)",XPlan_raw[[#This Row],[BEng in Mechatronics]]&lt;&gt;""),CV$11,"")</f>
        <v>BEng in Mechatronics - Sdb.</v>
      </c>
      <c r="DN108" t="str">
        <f>IF(AND(XPlan_raw[[#This Row],[BSc in Electronics]]&lt;&gt;"(tom)",XPlan_raw[[#This Row],[BSc in Electronics]]&lt;&gt;""),CW$11,"")</f>
        <v/>
      </c>
      <c r="DO108" t="str">
        <f>IF(AND(XPlan_raw[[#This Row],[BSc in I&amp;B]]&lt;&gt;"(tom)",XPlan_raw[[#This Row],[BSc in I&amp;B]]&lt;&gt;""),CX$11,"")</f>
        <v/>
      </c>
      <c r="DP108" t="str">
        <f>IF(AND(XPlan_raw[[#This Row],[BSc in Software]]&lt;&gt;"(tom)",XPlan_raw[[#This Row],[BSc in Software]]&lt;&gt;""),CY$11,"")</f>
        <v/>
      </c>
      <c r="DQ108" t="str">
        <f>IF(AND(XPlan_raw[[#This Row],[BSc in Mechanical Engineering]]&lt;&gt;"(tom)",XPlan_raw[[#This Row],[BSc in Mechanical Engineering]]&lt;&gt;""),CZ$11,"")</f>
        <v/>
      </c>
      <c r="DR108" t="str">
        <f>IF(AND(XPlan_raw[[#This Row],[BSc in Mechatronic Engineering]]&lt;&gt;"(tom)",XPlan_raw[[#This Row],[BSc in Mechatronic Engineering]]&lt;&gt;""),DA$11,"")</f>
        <v>BSc in Mechatronic Engineering - Sdb.</v>
      </c>
      <c r="DS108" t="str">
        <f>IF(AND(XPlan_raw[[#This Row],[MSc in Electronics]]&lt;&gt;"(tom)",XPlan_raw[[#This Row],[MSc in Electronics]]&lt;&gt;""),DB$11,"")</f>
        <v/>
      </c>
      <c r="DT108" t="str">
        <f>IF(AND(XPlan_raw[[#This Row],[MSc in I&amp;B]]&lt;&gt;"(tom)",XPlan_raw[[#This Row],[MSc in I&amp;B]]&lt;&gt;""),DC$11,"")</f>
        <v/>
      </c>
      <c r="DU108" t="str">
        <f>IF(AND(XPlan_raw[[#This Row],[MSc in Pysics and Technology]]&lt;&gt;"(tom)",XPlan_raw[[#This Row],[MSc in Pysics and Technology]]&lt;&gt;""),DD$11,"")</f>
        <v/>
      </c>
      <c r="DV108" t="str">
        <f>IF(AND(XPlan_raw[[#This Row],[MSc in Software]]&lt;&gt;"(tom)",XPlan_raw[[#This Row],[MSc in Software]]&lt;&gt;""),DE$11,"")</f>
        <v/>
      </c>
      <c r="DW108" t="str">
        <f>IF(AND(XPlan_raw[[#This Row],[MSc in Mechanical Engineering]]&lt;&gt;"(tom)",XPlan_raw[[#This Row],[MSc in Mechanical Engineering]]&lt;&gt;""),DF$11,"")</f>
        <v/>
      </c>
      <c r="DX108" t="str">
        <f>IF(AND(XPlan_raw[[#This Row],[MSc in Mechatronic Engineering]]&lt;&gt;"(tom)",XPlan_raw[[#This Row],[MSc in Mechatronic Engineering]]&lt;&gt;""),DG$11,"")</f>
        <v/>
      </c>
      <c r="DY108" t="str">
        <f>IF(AND(XPlan_raw[[#This Row],[MSc in Supply Chain Digitalisation ]]&lt;&gt;"(tom)",XPlan_raw[[#This Row],[MSc in Supply Chain Digitalisation ]]&lt;&gt;""),DH$11,"")</f>
        <v/>
      </c>
      <c r="DZ108" t="str">
        <f>IF(AND(XPlan_raw[[#This Row],[Enkeltfag/Exchange]]&lt;&gt;"(tom)",XPlan_raw[[#This Row],[Enkeltfag/Exchange]]&lt;&gt;""),DI$11,"")</f>
        <v>Exchange students</v>
      </c>
    </row>
    <row r="109" spans="2:130" x14ac:dyDescent="0.25">
      <c r="B109" t="str">
        <f>IF(Q109="ja",XPlan_rawFinal[[#This Row],[EKA_kode]],"")</f>
        <v>T370052402</v>
      </c>
      <c r="C109" t="str">
        <f>IF(XPlan[[#This Row],[EKA]]&lt;&gt;"",XPlan_rawFinal[[#This Row],[eka_langtnavn]],"")</f>
        <v>Electronics 2</v>
      </c>
      <c r="D109" t="str">
        <f>IF(XPlan[[#This Row],[EKA]]&lt;&gt;"",IF(XPlan_rawFinal[[#This Row],[Interne-kode]]&lt;&gt;"(tom)",XPlan_rawFinal[[#This Row],[Interne-kode]],""),"")</f>
        <v>EE-ELTR2</v>
      </c>
      <c r="E10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</v>
      </c>
      <c r="G109" t="str">
        <f>IF(XPlan[[#This Row],[EKA]]&lt;&gt;"",IF(XPlan_rawFinal[[#This Row],[Campus]]&lt;&gt;"(tom)",XPlan_rawFinal[[#This Row],[Campus]],""),"")</f>
        <v>Sønderborg</v>
      </c>
      <c r="H109" t="str">
        <f>IF(XPlan[[#This Row],[EKA]]&lt;&gt;"",IF(OR(XPlan_rawFinal[[#This Row],[Prøveform]]="(tom)",XPlan_rawFinal[[#This Row],[Prøveform]]=""),"",XPlan_rawFinal[[#This Row],[Prøveform]]),"")</f>
        <v>Written examination</v>
      </c>
      <c r="I109" t="str">
        <f>IF(XPlan[[#This Row],[EKA]]&lt;&gt;"",IF(XPlan_rawFinal[[#This Row],[Eksaminator_samlet]]&lt;&gt;"",XPlan_rawFinal[[#This Row],[Eksaminator_samlet]],""),"")</f>
        <v>Mohamed Kheir</v>
      </c>
      <c r="J109" t="str">
        <f>IF(XPlan[[#This Row],[EKA]]&lt;&gt;"",IF(OR(XPlan_rawFinal[[#This Row],[Censur]]="(tom)",XPlan_rawFinal[[#This Row],[Censur]]=""),"",XPlan_rawFinal[[#This Row],[Censur]]),"")</f>
        <v>Second examiner: Internal</v>
      </c>
      <c r="K1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13-08-2026</v>
      </c>
      <c r="L109" t="s">
        <v>90</v>
      </c>
      <c r="M109" t="str">
        <f>IF(XPlan[[#This Row],[EKA]]&lt;&gt;"",IF(XPlan_rawFinal[[#This Row],[BEMÆRK]]&lt;&gt;"(tom)",XPlan_rawFinal[[#This Row],[BEMÆRK]],""),"")</f>
        <v/>
      </c>
      <c r="N10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Sdb.,,,BSc in Electronics Engineering - Sdb.,,,,,,,,,,,,,All exams</v>
      </c>
      <c r="Q109" t="s">
        <v>107</v>
      </c>
      <c r="R109" t="s">
        <v>415</v>
      </c>
      <c r="S109" t="s">
        <v>180</v>
      </c>
      <c r="T109" t="s">
        <v>416</v>
      </c>
      <c r="U109" t="s">
        <v>291</v>
      </c>
      <c r="V109" t="s">
        <v>95</v>
      </c>
      <c r="W109" s="4">
        <v>46182</v>
      </c>
      <c r="Y109" t="s">
        <v>204</v>
      </c>
      <c r="Z109" t="s">
        <v>97</v>
      </c>
      <c r="AA109" t="s">
        <v>98</v>
      </c>
      <c r="AB109" s="4">
        <v>46247</v>
      </c>
      <c r="AE109" t="s">
        <v>99</v>
      </c>
      <c r="AF109" t="s">
        <v>95</v>
      </c>
      <c r="AG109" t="s">
        <v>18</v>
      </c>
      <c r="AH109" t="s">
        <v>100</v>
      </c>
      <c r="AI109" t="s">
        <v>100</v>
      </c>
      <c r="AJ109" t="s">
        <v>21</v>
      </c>
      <c r="AK109" t="s">
        <v>100</v>
      </c>
      <c r="AL109" t="s">
        <v>100</v>
      </c>
      <c r="AM109" t="s">
        <v>100</v>
      </c>
      <c r="AN109" t="s">
        <v>100</v>
      </c>
      <c r="AO109" t="s">
        <v>100</v>
      </c>
      <c r="AP109" t="s">
        <v>100</v>
      </c>
      <c r="AQ109" t="s">
        <v>100</v>
      </c>
      <c r="AR109" t="s">
        <v>100</v>
      </c>
      <c r="AS109" t="s">
        <v>100</v>
      </c>
      <c r="AT109" t="s">
        <v>100</v>
      </c>
      <c r="AU109" t="s">
        <v>100</v>
      </c>
      <c r="AV109" t="s">
        <v>100</v>
      </c>
      <c r="AY109" t="s">
        <v>304</v>
      </c>
      <c r="AZ109" t="s">
        <v>305</v>
      </c>
      <c r="BA109" t="s">
        <v>306</v>
      </c>
      <c r="BB109" t="s">
        <v>291</v>
      </c>
      <c r="BC109" t="s">
        <v>167</v>
      </c>
      <c r="BD109" s="4">
        <v>46183</v>
      </c>
      <c r="BE109" s="4"/>
      <c r="BF109" t="s">
        <v>508</v>
      </c>
      <c r="BG109" t="s">
        <v>97</v>
      </c>
      <c r="BH109" t="s">
        <v>98</v>
      </c>
      <c r="BI109" s="4">
        <v>46245</v>
      </c>
      <c r="BJ109" s="4"/>
      <c r="BL109" t="s">
        <v>99</v>
      </c>
      <c r="BM109" t="s">
        <v>95</v>
      </c>
      <c r="BN109" t="s">
        <v>100</v>
      </c>
      <c r="BO109" t="s">
        <v>19</v>
      </c>
      <c r="BP109" t="s">
        <v>20</v>
      </c>
      <c r="BQ109" t="s">
        <v>100</v>
      </c>
      <c r="BR109" t="s">
        <v>22</v>
      </c>
      <c r="BS109" t="s">
        <v>100</v>
      </c>
      <c r="BT109" t="s">
        <v>24</v>
      </c>
      <c r="BU109" t="s">
        <v>25</v>
      </c>
      <c r="BV109" t="s">
        <v>100</v>
      </c>
      <c r="BW109" t="s">
        <v>100</v>
      </c>
      <c r="BX109" t="s">
        <v>100</v>
      </c>
      <c r="BY109" t="s">
        <v>100</v>
      </c>
      <c r="BZ109" t="s">
        <v>100</v>
      </c>
      <c r="CA109" t="s">
        <v>100</v>
      </c>
      <c r="CB109" t="s">
        <v>100</v>
      </c>
      <c r="CC109" t="s">
        <v>100</v>
      </c>
      <c r="CE109" t="s">
        <v>445</v>
      </c>
      <c r="CF109" t="s">
        <v>446</v>
      </c>
      <c r="CG109" t="s">
        <v>447</v>
      </c>
      <c r="CH109" t="s">
        <v>291</v>
      </c>
      <c r="CI109" t="s">
        <v>95</v>
      </c>
      <c r="CJ109" s="4">
        <v>46174</v>
      </c>
      <c r="CK109" s="4"/>
      <c r="CL109" t="s">
        <v>190</v>
      </c>
      <c r="CM109" t="s">
        <v>111</v>
      </c>
      <c r="CN109" t="s">
        <v>98</v>
      </c>
      <c r="CO109" s="4">
        <v>46260</v>
      </c>
      <c r="CP109" s="4"/>
      <c r="CR109" t="s">
        <v>99</v>
      </c>
      <c r="CS109" t="s">
        <v>95</v>
      </c>
      <c r="CT109" t="s">
        <v>100</v>
      </c>
      <c r="CU109" t="s">
        <v>100</v>
      </c>
      <c r="CV109" t="s">
        <v>100</v>
      </c>
      <c r="CW109" t="s">
        <v>100</v>
      </c>
      <c r="CX109" t="s">
        <v>100</v>
      </c>
      <c r="CY109" t="s">
        <v>100</v>
      </c>
      <c r="CZ109" t="s">
        <v>100</v>
      </c>
      <c r="DA109" t="s">
        <v>100</v>
      </c>
      <c r="DB109" t="s">
        <v>100</v>
      </c>
      <c r="DC109" t="s">
        <v>100</v>
      </c>
      <c r="DD109" t="s">
        <v>100</v>
      </c>
      <c r="DE109" t="s">
        <v>100</v>
      </c>
      <c r="DF109" t="s">
        <v>30</v>
      </c>
      <c r="DG109" t="s">
        <v>100</v>
      </c>
      <c r="DH109" t="s">
        <v>100</v>
      </c>
      <c r="DI109" t="s">
        <v>33</v>
      </c>
      <c r="DK109" t="str">
        <f>IF(AND(XPlan_raw[[#This Row],[BEng in Electronics]]&lt;&gt;"(tom)",XPlan_raw[[#This Row],[BEng in Electronics]]&lt;&gt;""),CT$11,"")</f>
        <v/>
      </c>
      <c r="DL109" t="str">
        <f>IF(AND(XPlan_raw[[#This Row],[BEng in Mechanical Engineering]]&lt;&gt;"(tom)",XPlan_raw[[#This Row],[BEng in Mechanical Engineering]]&lt;&gt;""),CU$11,"")</f>
        <v/>
      </c>
      <c r="DM109" t="str">
        <f>IF(AND(XPlan_raw[[#This Row],[BEng in Mechatronics]]&lt;&gt;"(tom)",XPlan_raw[[#This Row],[BEng in Mechatronics]]&lt;&gt;""),CV$11,"")</f>
        <v/>
      </c>
      <c r="DN109" t="str">
        <f>IF(AND(XPlan_raw[[#This Row],[BSc in Electronics]]&lt;&gt;"(tom)",XPlan_raw[[#This Row],[BSc in Electronics]]&lt;&gt;""),CW$11,"")</f>
        <v/>
      </c>
      <c r="DO109" t="str">
        <f>IF(AND(XPlan_raw[[#This Row],[BSc in I&amp;B]]&lt;&gt;"(tom)",XPlan_raw[[#This Row],[BSc in I&amp;B]]&lt;&gt;""),CX$11,"")</f>
        <v/>
      </c>
      <c r="DP109" t="str">
        <f>IF(AND(XPlan_raw[[#This Row],[BSc in Software]]&lt;&gt;"(tom)",XPlan_raw[[#This Row],[BSc in Software]]&lt;&gt;""),CY$11,"")</f>
        <v/>
      </c>
      <c r="DQ109" t="str">
        <f>IF(AND(XPlan_raw[[#This Row],[BSc in Mechanical Engineering]]&lt;&gt;"(tom)",XPlan_raw[[#This Row],[BSc in Mechanical Engineering]]&lt;&gt;""),CZ$11,"")</f>
        <v/>
      </c>
      <c r="DR109" t="str">
        <f>IF(AND(XPlan_raw[[#This Row],[BSc in Mechatronic Engineering]]&lt;&gt;"(tom)",XPlan_raw[[#This Row],[BSc in Mechatronic Engineering]]&lt;&gt;""),DA$11,"")</f>
        <v/>
      </c>
      <c r="DS109" t="str">
        <f>IF(AND(XPlan_raw[[#This Row],[MSc in Electronics]]&lt;&gt;"(tom)",XPlan_raw[[#This Row],[MSc in Electronics]]&lt;&gt;""),DB$11,"")</f>
        <v/>
      </c>
      <c r="DT109" t="str">
        <f>IF(AND(XPlan_raw[[#This Row],[MSc in I&amp;B]]&lt;&gt;"(tom)",XPlan_raw[[#This Row],[MSc in I&amp;B]]&lt;&gt;""),DC$11,"")</f>
        <v/>
      </c>
      <c r="DU109" t="str">
        <f>IF(AND(XPlan_raw[[#This Row],[MSc in Pysics and Technology]]&lt;&gt;"(tom)",XPlan_raw[[#This Row],[MSc in Pysics and Technology]]&lt;&gt;""),DD$11,"")</f>
        <v/>
      </c>
      <c r="DV109" t="str">
        <f>IF(AND(XPlan_raw[[#This Row],[MSc in Software]]&lt;&gt;"(tom)",XPlan_raw[[#This Row],[MSc in Software]]&lt;&gt;""),DE$11,"")</f>
        <v/>
      </c>
      <c r="DW109" t="str">
        <f>IF(AND(XPlan_raw[[#This Row],[MSc in Mechanical Engineering]]&lt;&gt;"(tom)",XPlan_raw[[#This Row],[MSc in Mechanical Engineering]]&lt;&gt;""),DF$11,"")</f>
        <v>MSc in Mechanical Engineering - Sdb.</v>
      </c>
      <c r="DX109" t="str">
        <f>IF(AND(XPlan_raw[[#This Row],[MSc in Mechatronic Engineering]]&lt;&gt;"(tom)",XPlan_raw[[#This Row],[MSc in Mechatronic Engineering]]&lt;&gt;""),DG$11,"")</f>
        <v/>
      </c>
      <c r="DY109" t="str">
        <f>IF(AND(XPlan_raw[[#This Row],[MSc in Supply Chain Digitalisation ]]&lt;&gt;"(tom)",XPlan_raw[[#This Row],[MSc in Supply Chain Digitalisation ]]&lt;&gt;""),DH$11,"")</f>
        <v/>
      </c>
      <c r="DZ109" t="str">
        <f>IF(AND(XPlan_raw[[#This Row],[Enkeltfag/Exchange]]&lt;&gt;"(tom)",XPlan_raw[[#This Row],[Enkeltfag/Exchange]]&lt;&gt;""),DI$11,"")</f>
        <v>Exchange students</v>
      </c>
    </row>
    <row r="110" spans="2:130" x14ac:dyDescent="0.25">
      <c r="B110" t="str">
        <f>IF(Q110="ja",XPlan_rawFinal[[#This Row],[EKA_kode]],"")</f>
        <v>T300014402</v>
      </c>
      <c r="C110" t="str">
        <f>IF(XPlan[[#This Row],[EKA]]&lt;&gt;"",XPlan_rawFinal[[#This Row],[eka_langtnavn]],"")</f>
        <v>Research Methods in Engineering</v>
      </c>
      <c r="D110" t="str">
        <f>IF(XPlan[[#This Row],[EKA]]&lt;&gt;"",IF(XPlan_rawFinal[[#This Row],[Interne-kode]]&lt;&gt;"(tom)",XPlan_rawFinal[[#This Row],[Interne-kode]],""),"")</f>
        <v>EIB-RME</v>
      </c>
      <c r="E11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09-06-2026 - 10-06-2026</v>
      </c>
      <c r="G110" t="str">
        <f>IF(XPlan[[#This Row],[EKA]]&lt;&gt;"",IF(XPlan_rawFinal[[#This Row],[Campus]]&lt;&gt;"(tom)",XPlan_rawFinal[[#This Row],[Campus]],""),"")</f>
        <v>Sønderborg</v>
      </c>
      <c r="H110" t="str">
        <f>IF(XPlan[[#This Row],[EKA]]&lt;&gt;"",IF(OR(XPlan_rawFinal[[#This Row],[Prøveform]]="(tom)",XPlan_rawFinal[[#This Row],[Prøveform]]=""),"",XPlan_rawFinal[[#This Row],[Prøveform]]),"")</f>
        <v>Oral examination</v>
      </c>
      <c r="I110" t="str">
        <f>IF(XPlan[[#This Row],[EKA]]&lt;&gt;"",IF(XPlan_rawFinal[[#This Row],[Eksaminator_samlet]]&lt;&gt;"",XPlan_rawFinal[[#This Row],[Eksaminator_samlet]],""),"")</f>
        <v>Oliver Niebuhr</v>
      </c>
      <c r="J110" t="str">
        <f>IF(XPlan[[#This Row],[EKA]]&lt;&gt;"",IF(OR(XPlan_rawFinal[[#This Row],[Censur]]="(tom)",XPlan_rawFinal[[#This Row],[Censur]]=""),"",XPlan_rawFinal[[#This Row],[Censur]]),"")</f>
        <v>Second examiner: Internal</v>
      </c>
      <c r="K1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10" t="s">
        <v>90</v>
      </c>
      <c r="M110" t="str">
        <f>IF(XPlan[[#This Row],[EKA]]&lt;&gt;"",IF(XPlan_rawFinal[[#This Row],[BEMÆRK]]&lt;&gt;"(tom)",XPlan_rawFinal[[#This Row],[BEMÆRK]],""),"")</f>
        <v/>
      </c>
      <c r="N11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110" t="s">
        <v>107</v>
      </c>
      <c r="R110" t="s">
        <v>248</v>
      </c>
      <c r="S110" t="s">
        <v>249</v>
      </c>
      <c r="T110" t="s">
        <v>250</v>
      </c>
      <c r="U110" t="s">
        <v>149</v>
      </c>
      <c r="V110" t="s">
        <v>95</v>
      </c>
      <c r="W110" s="4">
        <v>46182</v>
      </c>
      <c r="X110" s="4">
        <v>46183</v>
      </c>
      <c r="Y110" t="s">
        <v>199</v>
      </c>
      <c r="Z110" t="s">
        <v>111</v>
      </c>
      <c r="AA110" t="s">
        <v>98</v>
      </c>
      <c r="AB110" s="4">
        <v>46252</v>
      </c>
      <c r="AE110" t="s">
        <v>99</v>
      </c>
      <c r="AF110" t="s">
        <v>95</v>
      </c>
      <c r="AG110" t="s">
        <v>100</v>
      </c>
      <c r="AH110" t="s">
        <v>100</v>
      </c>
      <c r="AI110" t="s">
        <v>100</v>
      </c>
      <c r="AJ110" t="s">
        <v>100</v>
      </c>
      <c r="AK110" t="s">
        <v>22</v>
      </c>
      <c r="AL110" t="s">
        <v>100</v>
      </c>
      <c r="AM110" t="s">
        <v>100</v>
      </c>
      <c r="AN110" t="s">
        <v>100</v>
      </c>
      <c r="AO110" t="s">
        <v>100</v>
      </c>
      <c r="AP110" t="s">
        <v>100</v>
      </c>
      <c r="AQ110" t="s">
        <v>100</v>
      </c>
      <c r="AR110" t="s">
        <v>100</v>
      </c>
      <c r="AS110" t="s">
        <v>100</v>
      </c>
      <c r="AT110" t="s">
        <v>100</v>
      </c>
      <c r="AU110" t="s">
        <v>100</v>
      </c>
      <c r="AV110" t="s">
        <v>100</v>
      </c>
      <c r="AY110" t="s">
        <v>406</v>
      </c>
      <c r="AZ110" t="s">
        <v>407</v>
      </c>
      <c r="BA110" t="s">
        <v>408</v>
      </c>
      <c r="BB110" t="s">
        <v>167</v>
      </c>
      <c r="BC110" t="s">
        <v>149</v>
      </c>
      <c r="BD110" s="4">
        <v>46183</v>
      </c>
      <c r="BE110" s="4">
        <v>46185</v>
      </c>
      <c r="BF110" t="s">
        <v>201</v>
      </c>
      <c r="BG110" t="s">
        <v>111</v>
      </c>
      <c r="BH110" t="s">
        <v>112</v>
      </c>
      <c r="BI110" s="4">
        <v>46253</v>
      </c>
      <c r="BJ110" s="4"/>
      <c r="BL110" t="s">
        <v>99</v>
      </c>
      <c r="BM110" t="s">
        <v>95</v>
      </c>
      <c r="BN110" t="s">
        <v>18</v>
      </c>
      <c r="BO110" t="s">
        <v>100</v>
      </c>
      <c r="BP110" t="s">
        <v>20</v>
      </c>
      <c r="BQ110" t="s">
        <v>21</v>
      </c>
      <c r="BR110" t="s">
        <v>100</v>
      </c>
      <c r="BS110" t="s">
        <v>100</v>
      </c>
      <c r="BT110" t="s">
        <v>100</v>
      </c>
      <c r="BU110" t="s">
        <v>25</v>
      </c>
      <c r="BV110" t="s">
        <v>100</v>
      </c>
      <c r="BW110" t="s">
        <v>100</v>
      </c>
      <c r="BX110" t="s">
        <v>100</v>
      </c>
      <c r="BY110" t="s">
        <v>100</v>
      </c>
      <c r="BZ110" t="s">
        <v>100</v>
      </c>
      <c r="CA110" t="s">
        <v>100</v>
      </c>
      <c r="CB110" t="s">
        <v>100</v>
      </c>
      <c r="CC110" t="s">
        <v>33</v>
      </c>
      <c r="CE110" t="s">
        <v>448</v>
      </c>
      <c r="CF110" t="s">
        <v>449</v>
      </c>
      <c r="CG110" t="s">
        <v>450</v>
      </c>
      <c r="CH110" t="s">
        <v>149</v>
      </c>
      <c r="CI110" t="s">
        <v>95</v>
      </c>
      <c r="CJ110" s="4">
        <v>46185</v>
      </c>
      <c r="CK110" s="4"/>
      <c r="CL110" t="s">
        <v>526</v>
      </c>
      <c r="CM110" t="s">
        <v>103</v>
      </c>
      <c r="CN110" t="s">
        <v>104</v>
      </c>
      <c r="CO110" s="4">
        <v>46258</v>
      </c>
      <c r="CP110" s="4"/>
      <c r="CR110" t="s">
        <v>99</v>
      </c>
      <c r="CS110" t="s">
        <v>95</v>
      </c>
      <c r="CT110" t="s">
        <v>100</v>
      </c>
      <c r="CU110" t="s">
        <v>100</v>
      </c>
      <c r="CV110" t="s">
        <v>100</v>
      </c>
      <c r="CW110" t="s">
        <v>100</v>
      </c>
      <c r="CX110" t="s">
        <v>100</v>
      </c>
      <c r="CY110" t="s">
        <v>23</v>
      </c>
      <c r="CZ110" t="s">
        <v>100</v>
      </c>
      <c r="DA110" t="s">
        <v>100</v>
      </c>
      <c r="DB110" t="s">
        <v>100</v>
      </c>
      <c r="DC110" t="s">
        <v>100</v>
      </c>
      <c r="DD110" t="s">
        <v>100</v>
      </c>
      <c r="DE110" t="s">
        <v>100</v>
      </c>
      <c r="DF110" t="s">
        <v>100</v>
      </c>
      <c r="DG110" t="s">
        <v>100</v>
      </c>
      <c r="DH110" t="s">
        <v>100</v>
      </c>
      <c r="DI110" t="s">
        <v>100</v>
      </c>
      <c r="DK110" t="str">
        <f>IF(AND(XPlan_raw[[#This Row],[BEng in Electronics]]&lt;&gt;"(tom)",XPlan_raw[[#This Row],[BEng in Electronics]]&lt;&gt;""),CT$11,"")</f>
        <v/>
      </c>
      <c r="DL110" t="str">
        <f>IF(AND(XPlan_raw[[#This Row],[BEng in Mechanical Engineering]]&lt;&gt;"(tom)",XPlan_raw[[#This Row],[BEng in Mechanical Engineering]]&lt;&gt;""),CU$11,"")</f>
        <v/>
      </c>
      <c r="DM110" t="str">
        <f>IF(AND(XPlan_raw[[#This Row],[BEng in Mechatronics]]&lt;&gt;"(tom)",XPlan_raw[[#This Row],[BEng in Mechatronics]]&lt;&gt;""),CV$11,"")</f>
        <v/>
      </c>
      <c r="DN110" t="str">
        <f>IF(AND(XPlan_raw[[#This Row],[BSc in Electronics]]&lt;&gt;"(tom)",XPlan_raw[[#This Row],[BSc in Electronics]]&lt;&gt;""),CW$11,"")</f>
        <v/>
      </c>
      <c r="DO110" t="str">
        <f>IF(AND(XPlan_raw[[#This Row],[BSc in I&amp;B]]&lt;&gt;"(tom)",XPlan_raw[[#This Row],[BSc in I&amp;B]]&lt;&gt;""),CX$11,"")</f>
        <v/>
      </c>
      <c r="DP110" t="str">
        <f>IF(AND(XPlan_raw[[#This Row],[BSc in Software]]&lt;&gt;"(tom)",XPlan_raw[[#This Row],[BSc in Software]]&lt;&gt;""),CY$11,"")</f>
        <v>BSc in Software Engineering -. Sdb.</v>
      </c>
      <c r="DQ110" t="str">
        <f>IF(AND(XPlan_raw[[#This Row],[BSc in Mechanical Engineering]]&lt;&gt;"(tom)",XPlan_raw[[#This Row],[BSc in Mechanical Engineering]]&lt;&gt;""),CZ$11,"")</f>
        <v/>
      </c>
      <c r="DR110" t="str">
        <f>IF(AND(XPlan_raw[[#This Row],[BSc in Mechatronic Engineering]]&lt;&gt;"(tom)",XPlan_raw[[#This Row],[BSc in Mechatronic Engineering]]&lt;&gt;""),DA$11,"")</f>
        <v/>
      </c>
      <c r="DS110" t="str">
        <f>IF(AND(XPlan_raw[[#This Row],[MSc in Electronics]]&lt;&gt;"(tom)",XPlan_raw[[#This Row],[MSc in Electronics]]&lt;&gt;""),DB$11,"")</f>
        <v/>
      </c>
      <c r="DT110" t="str">
        <f>IF(AND(XPlan_raw[[#This Row],[MSc in I&amp;B]]&lt;&gt;"(tom)",XPlan_raw[[#This Row],[MSc in I&amp;B]]&lt;&gt;""),DC$11,"")</f>
        <v/>
      </c>
      <c r="DU110" t="str">
        <f>IF(AND(XPlan_raw[[#This Row],[MSc in Pysics and Technology]]&lt;&gt;"(tom)",XPlan_raw[[#This Row],[MSc in Pysics and Technology]]&lt;&gt;""),DD$11,"")</f>
        <v/>
      </c>
      <c r="DV110" t="str">
        <f>IF(AND(XPlan_raw[[#This Row],[MSc in Software]]&lt;&gt;"(tom)",XPlan_raw[[#This Row],[MSc in Software]]&lt;&gt;""),DE$11,"")</f>
        <v/>
      </c>
      <c r="DW110" t="str">
        <f>IF(AND(XPlan_raw[[#This Row],[MSc in Mechanical Engineering]]&lt;&gt;"(tom)",XPlan_raw[[#This Row],[MSc in Mechanical Engineering]]&lt;&gt;""),DF$11,"")</f>
        <v/>
      </c>
      <c r="DX110" t="str">
        <f>IF(AND(XPlan_raw[[#This Row],[MSc in Mechatronic Engineering]]&lt;&gt;"(tom)",XPlan_raw[[#This Row],[MSc in Mechatronic Engineering]]&lt;&gt;""),DG$11,"")</f>
        <v/>
      </c>
      <c r="DY110" t="str">
        <f>IF(AND(XPlan_raw[[#This Row],[MSc in Supply Chain Digitalisation ]]&lt;&gt;"(tom)",XPlan_raw[[#This Row],[MSc in Supply Chain Digitalisation ]]&lt;&gt;""),DH$11,"")</f>
        <v/>
      </c>
      <c r="DZ110" t="str">
        <f>IF(AND(XPlan_raw[[#This Row],[Enkeltfag/Exchange]]&lt;&gt;"(tom)",XPlan_raw[[#This Row],[Enkeltfag/Exchange]]&lt;&gt;""),DI$11,"")</f>
        <v/>
      </c>
    </row>
    <row r="111" spans="2:130" x14ac:dyDescent="0.25">
      <c r="B111" t="str">
        <f>IF(Q111="ja",XPlan_rawFinal[[#This Row],[EKA_kode]],"")</f>
        <v>T350010402</v>
      </c>
      <c r="C111" t="str">
        <f>IF(XPlan[[#This Row],[EKA]]&lt;&gt;"",XPlan_rawFinal[[#This Row],[eka_langtnavn]],"")</f>
        <v>Computational Multi-Physics</v>
      </c>
      <c r="D111" t="str">
        <f>IF(XPlan[[#This Row],[EKA]]&lt;&gt;"",IF(XPlan_rawFinal[[#This Row],[Interne-kode]]&lt;&gt;"(tom)",XPlan_rawFinal[[#This Row],[Interne-kode]],""),"")</f>
        <v>MC-CMP</v>
      </c>
      <c r="E11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</v>
      </c>
      <c r="G111" t="str">
        <f>IF(XPlan[[#This Row],[EKA]]&lt;&gt;"",IF(XPlan_rawFinal[[#This Row],[Campus]]&lt;&gt;"(tom)",XPlan_rawFinal[[#This Row],[Campus]],""),"")</f>
        <v>Sønderborg</v>
      </c>
      <c r="H111" t="str">
        <f>IF(XPlan[[#This Row],[EKA]]&lt;&gt;"",IF(OR(XPlan_rawFinal[[#This Row],[Prøveform]]="(tom)",XPlan_rawFinal[[#This Row],[Prøveform]]=""),"",XPlan_rawFinal[[#This Row],[Prøveform]]),"")</f>
        <v>Written examination</v>
      </c>
      <c r="I111" t="str">
        <f>IF(XPlan[[#This Row],[EKA]]&lt;&gt;"",IF(XPlan_rawFinal[[#This Row],[Eksaminator_samlet]]&lt;&gt;"",XPlan_rawFinal[[#This Row],[Eksaminator_samlet]],""),"")</f>
        <v>Pei Li</v>
      </c>
      <c r="J111" t="str">
        <f>IF(XPlan[[#This Row],[EKA]]&lt;&gt;"",IF(OR(XPlan_rawFinal[[#This Row],[Censur]]="(tom)",XPlan_rawFinal[[#This Row],[Censur]]=""),"",XPlan_rawFinal[[#This Row],[Censur]]),"")</f>
        <v>Second examiner: Internal</v>
      </c>
      <c r="K1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111" t="s">
        <v>90</v>
      </c>
      <c r="M111" t="str">
        <f>IF(XPlan[[#This Row],[EKA]]&lt;&gt;"",IF(XPlan_rawFinal[[#This Row],[BEMÆRK]]&lt;&gt;"(tom)",XPlan_rawFinal[[#This Row],[BEMÆRK]],""),"")</f>
        <v/>
      </c>
      <c r="N11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Sdb.,MSc in Mechatronic Engineering - Sdb.,,Exchange students,All exams</v>
      </c>
      <c r="Q111" t="s">
        <v>107</v>
      </c>
      <c r="R111" t="s">
        <v>390</v>
      </c>
      <c r="S111" t="s">
        <v>391</v>
      </c>
      <c r="T111" t="s">
        <v>392</v>
      </c>
      <c r="U111" t="s">
        <v>291</v>
      </c>
      <c r="V111" t="s">
        <v>95</v>
      </c>
      <c r="W111" s="4">
        <v>46183</v>
      </c>
      <c r="Y111" t="s">
        <v>155</v>
      </c>
      <c r="Z111" t="s">
        <v>97</v>
      </c>
      <c r="AA111" t="s">
        <v>98</v>
      </c>
      <c r="AB111" s="4">
        <v>46258</v>
      </c>
      <c r="AE111" t="s">
        <v>99</v>
      </c>
      <c r="AF111" t="s">
        <v>95</v>
      </c>
      <c r="AG111" t="s">
        <v>100</v>
      </c>
      <c r="AH111" t="s">
        <v>100</v>
      </c>
      <c r="AI111" t="s">
        <v>100</v>
      </c>
      <c r="AJ111" t="s">
        <v>100</v>
      </c>
      <c r="AK111" t="s">
        <v>100</v>
      </c>
      <c r="AL111" t="s">
        <v>100</v>
      </c>
      <c r="AM111" t="s">
        <v>100</v>
      </c>
      <c r="AN111" t="s">
        <v>100</v>
      </c>
      <c r="AO111" t="s">
        <v>100</v>
      </c>
      <c r="AP111" t="s">
        <v>100</v>
      </c>
      <c r="AQ111" t="s">
        <v>100</v>
      </c>
      <c r="AR111" t="s">
        <v>100</v>
      </c>
      <c r="AS111" t="s">
        <v>30</v>
      </c>
      <c r="AT111" t="s">
        <v>31</v>
      </c>
      <c r="AU111" t="s">
        <v>100</v>
      </c>
      <c r="AV111" t="s">
        <v>33</v>
      </c>
      <c r="AY111" t="s">
        <v>495</v>
      </c>
      <c r="AZ111" t="s">
        <v>496</v>
      </c>
      <c r="BA111" t="s">
        <v>497</v>
      </c>
      <c r="BB111" t="s">
        <v>95</v>
      </c>
      <c r="BC111" t="s">
        <v>95</v>
      </c>
      <c r="BD111" s="4">
        <v>46184</v>
      </c>
      <c r="BE111" s="4"/>
      <c r="BF111" t="s">
        <v>533</v>
      </c>
      <c r="BG111" t="s">
        <v>97</v>
      </c>
      <c r="BH111" t="s">
        <v>98</v>
      </c>
      <c r="BI111" s="4">
        <v>46258</v>
      </c>
      <c r="BJ111" s="4"/>
      <c r="BL111" t="s">
        <v>99</v>
      </c>
      <c r="BM111" t="s">
        <v>95</v>
      </c>
      <c r="BN111" t="s">
        <v>100</v>
      </c>
      <c r="BO111" t="s">
        <v>100</v>
      </c>
      <c r="BP111" t="s">
        <v>100</v>
      </c>
      <c r="BQ111" t="s">
        <v>100</v>
      </c>
      <c r="BR111" t="s">
        <v>100</v>
      </c>
      <c r="BS111" t="s">
        <v>100</v>
      </c>
      <c r="BT111" t="s">
        <v>100</v>
      </c>
      <c r="BU111" t="s">
        <v>100</v>
      </c>
      <c r="BV111" t="s">
        <v>100</v>
      </c>
      <c r="BW111" t="s">
        <v>100</v>
      </c>
      <c r="BX111" t="s">
        <v>100</v>
      </c>
      <c r="BY111" t="s">
        <v>29</v>
      </c>
      <c r="BZ111" t="s">
        <v>100</v>
      </c>
      <c r="CA111" t="s">
        <v>100</v>
      </c>
      <c r="CB111" t="s">
        <v>100</v>
      </c>
      <c r="CC111" t="s">
        <v>100</v>
      </c>
      <c r="CE111" t="s">
        <v>451</v>
      </c>
      <c r="CF111" t="s">
        <v>452</v>
      </c>
      <c r="CG111" t="s">
        <v>453</v>
      </c>
      <c r="CH111" t="s">
        <v>149</v>
      </c>
      <c r="CI111" t="s">
        <v>95</v>
      </c>
      <c r="CJ111" s="4">
        <v>46175</v>
      </c>
      <c r="CK111" s="4">
        <v>46198</v>
      </c>
      <c r="CL111" t="s">
        <v>162</v>
      </c>
      <c r="CM111" t="s">
        <v>163</v>
      </c>
      <c r="CN111" t="s">
        <v>112</v>
      </c>
      <c r="CO111" s="4" t="s">
        <v>95</v>
      </c>
      <c r="CP111" s="4"/>
      <c r="CQ111" t="s">
        <v>134</v>
      </c>
      <c r="CR111" t="s">
        <v>99</v>
      </c>
      <c r="CS111" t="s">
        <v>95</v>
      </c>
      <c r="CT111" t="s">
        <v>100</v>
      </c>
      <c r="CU111" t="s">
        <v>100</v>
      </c>
      <c r="CV111" t="s">
        <v>100</v>
      </c>
      <c r="CW111" t="s">
        <v>100</v>
      </c>
      <c r="CX111" t="s">
        <v>100</v>
      </c>
      <c r="CY111" t="s">
        <v>23</v>
      </c>
      <c r="CZ111" t="s">
        <v>100</v>
      </c>
      <c r="DA111" t="s">
        <v>100</v>
      </c>
      <c r="DB111" t="s">
        <v>100</v>
      </c>
      <c r="DC111" t="s">
        <v>100</v>
      </c>
      <c r="DD111" t="s">
        <v>100</v>
      </c>
      <c r="DE111" t="s">
        <v>100</v>
      </c>
      <c r="DF111" t="s">
        <v>100</v>
      </c>
      <c r="DG111" t="s">
        <v>100</v>
      </c>
      <c r="DH111" t="s">
        <v>100</v>
      </c>
      <c r="DI111" t="s">
        <v>100</v>
      </c>
      <c r="DK111" t="str">
        <f>IF(AND(XPlan_raw[[#This Row],[BEng in Electronics]]&lt;&gt;"(tom)",XPlan_raw[[#This Row],[BEng in Electronics]]&lt;&gt;""),CT$11,"")</f>
        <v/>
      </c>
      <c r="DL111" t="str">
        <f>IF(AND(XPlan_raw[[#This Row],[BEng in Mechanical Engineering]]&lt;&gt;"(tom)",XPlan_raw[[#This Row],[BEng in Mechanical Engineering]]&lt;&gt;""),CU$11,"")</f>
        <v/>
      </c>
      <c r="DM111" t="str">
        <f>IF(AND(XPlan_raw[[#This Row],[BEng in Mechatronics]]&lt;&gt;"(tom)",XPlan_raw[[#This Row],[BEng in Mechatronics]]&lt;&gt;""),CV$11,"")</f>
        <v/>
      </c>
      <c r="DN111" t="str">
        <f>IF(AND(XPlan_raw[[#This Row],[BSc in Electronics]]&lt;&gt;"(tom)",XPlan_raw[[#This Row],[BSc in Electronics]]&lt;&gt;""),CW$11,"")</f>
        <v/>
      </c>
      <c r="DO111" t="str">
        <f>IF(AND(XPlan_raw[[#This Row],[BSc in I&amp;B]]&lt;&gt;"(tom)",XPlan_raw[[#This Row],[BSc in I&amp;B]]&lt;&gt;""),CX$11,"")</f>
        <v/>
      </c>
      <c r="DP111" t="str">
        <f>IF(AND(XPlan_raw[[#This Row],[BSc in Software]]&lt;&gt;"(tom)",XPlan_raw[[#This Row],[BSc in Software]]&lt;&gt;""),CY$11,"")</f>
        <v>BSc in Software Engineering -. Sdb.</v>
      </c>
      <c r="DQ111" t="str">
        <f>IF(AND(XPlan_raw[[#This Row],[BSc in Mechanical Engineering]]&lt;&gt;"(tom)",XPlan_raw[[#This Row],[BSc in Mechanical Engineering]]&lt;&gt;""),CZ$11,"")</f>
        <v/>
      </c>
      <c r="DR111" t="str">
        <f>IF(AND(XPlan_raw[[#This Row],[BSc in Mechatronic Engineering]]&lt;&gt;"(tom)",XPlan_raw[[#This Row],[BSc in Mechatronic Engineering]]&lt;&gt;""),DA$11,"")</f>
        <v/>
      </c>
      <c r="DS111" t="str">
        <f>IF(AND(XPlan_raw[[#This Row],[MSc in Electronics]]&lt;&gt;"(tom)",XPlan_raw[[#This Row],[MSc in Electronics]]&lt;&gt;""),DB$11,"")</f>
        <v/>
      </c>
      <c r="DT111" t="str">
        <f>IF(AND(XPlan_raw[[#This Row],[MSc in I&amp;B]]&lt;&gt;"(tom)",XPlan_raw[[#This Row],[MSc in I&amp;B]]&lt;&gt;""),DC$11,"")</f>
        <v/>
      </c>
      <c r="DU111" t="str">
        <f>IF(AND(XPlan_raw[[#This Row],[MSc in Pysics and Technology]]&lt;&gt;"(tom)",XPlan_raw[[#This Row],[MSc in Pysics and Technology]]&lt;&gt;""),DD$11,"")</f>
        <v/>
      </c>
      <c r="DV111" t="str">
        <f>IF(AND(XPlan_raw[[#This Row],[MSc in Software]]&lt;&gt;"(tom)",XPlan_raw[[#This Row],[MSc in Software]]&lt;&gt;""),DE$11,"")</f>
        <v/>
      </c>
      <c r="DW111" t="str">
        <f>IF(AND(XPlan_raw[[#This Row],[MSc in Mechanical Engineering]]&lt;&gt;"(tom)",XPlan_raw[[#This Row],[MSc in Mechanical Engineering]]&lt;&gt;""),DF$11,"")</f>
        <v/>
      </c>
      <c r="DX111" t="str">
        <f>IF(AND(XPlan_raw[[#This Row],[MSc in Mechatronic Engineering]]&lt;&gt;"(tom)",XPlan_raw[[#This Row],[MSc in Mechatronic Engineering]]&lt;&gt;""),DG$11,"")</f>
        <v/>
      </c>
      <c r="DY111" t="str">
        <f>IF(AND(XPlan_raw[[#This Row],[MSc in Supply Chain Digitalisation ]]&lt;&gt;"(tom)",XPlan_raw[[#This Row],[MSc in Supply Chain Digitalisation ]]&lt;&gt;""),DH$11,"")</f>
        <v/>
      </c>
      <c r="DZ111" t="str">
        <f>IF(AND(XPlan_raw[[#This Row],[Enkeltfag/Exchange]]&lt;&gt;"(tom)",XPlan_raw[[#This Row],[Enkeltfag/Exchange]]&lt;&gt;""),DI$11,"")</f>
        <v/>
      </c>
    </row>
    <row r="112" spans="2:130" x14ac:dyDescent="0.25">
      <c r="B112" t="str">
        <f>IF(Q112="ja",XPlan_rawFinal[[#This Row],[EKA_kode]],"")</f>
        <v>T380020402</v>
      </c>
      <c r="C112" t="str">
        <f>IF(XPlan[[#This Row],[EKA]]&lt;&gt;"",XPlan_rawFinal[[#This Row],[eka_langtnavn]],"")</f>
        <v>Electronics Design and Build 2</v>
      </c>
      <c r="D112" t="str">
        <f>IF(XPlan[[#This Row],[EKA]]&lt;&gt;"",IF(XPlan_rawFinal[[#This Row],[Interne-kode]]&lt;&gt;"(tom)",XPlan_rawFinal[[#This Row],[Interne-kode]],""),"")</f>
        <v>EE-EDB2</v>
      </c>
      <c r="E11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10-06-2026 - 12-06-2026</v>
      </c>
      <c r="G112" t="str">
        <f>IF(XPlan[[#This Row],[EKA]]&lt;&gt;"",IF(XPlan_rawFinal[[#This Row],[Campus]]&lt;&gt;"(tom)",XPlan_rawFinal[[#This Row],[Campus]],""),"")</f>
        <v>Sønderborg</v>
      </c>
      <c r="H112" t="str">
        <f>IF(XPlan[[#This Row],[EKA]]&lt;&gt;"",IF(OR(XPlan_rawFinal[[#This Row],[Prøveform]]="(tom)",XPlan_rawFinal[[#This Row],[Prøveform]]=""),"",XPlan_rawFinal[[#This Row],[Prøveform]]),"")</f>
        <v>Oral examination</v>
      </c>
      <c r="I112" t="str">
        <f>IF(XPlan[[#This Row],[EKA]]&lt;&gt;"",IF(XPlan_rawFinal[[#This Row],[Eksaminator_samlet]]&lt;&gt;"",XPlan_rawFinal[[#This Row],[Eksaminator_samlet]],""),"")</f>
        <v>Wai Keung Mo</v>
      </c>
      <c r="J112" t="str">
        <f>IF(XPlan[[#This Row],[EKA]]&lt;&gt;"",IF(OR(XPlan_rawFinal[[#This Row],[Censur]]="(tom)",XPlan_rawFinal[[#This Row],[Censur]]=""),"",XPlan_rawFinal[[#This Row],[Censur]]),"")</f>
        <v>Second examiner: External</v>
      </c>
      <c r="K1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112" t="s">
        <v>90</v>
      </c>
      <c r="M112" t="str">
        <f>IF(XPlan[[#This Row],[EKA]]&lt;&gt;"",IF(XPlan_rawFinal[[#This Row],[BEMÆRK]]&lt;&gt;"(tom)",XPlan_rawFinal[[#This Row],[BEMÆRK]],""),"")</f>
        <v/>
      </c>
      <c r="N11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Sdb.,,,,,,,,All exams</v>
      </c>
      <c r="Q112" t="s">
        <v>107</v>
      </c>
      <c r="R112" t="s">
        <v>220</v>
      </c>
      <c r="S112" t="s">
        <v>221</v>
      </c>
      <c r="T112" t="s">
        <v>222</v>
      </c>
      <c r="U112" t="s">
        <v>291</v>
      </c>
      <c r="V112" t="s">
        <v>95</v>
      </c>
      <c r="W112" s="4">
        <v>46183</v>
      </c>
      <c r="X112" s="4">
        <v>46185</v>
      </c>
      <c r="Y112" t="s">
        <v>114</v>
      </c>
      <c r="Z112" t="s">
        <v>111</v>
      </c>
      <c r="AA112" t="s">
        <v>112</v>
      </c>
      <c r="AB112" s="4">
        <v>46260</v>
      </c>
      <c r="AE112" t="s">
        <v>99</v>
      </c>
      <c r="AF112" t="s">
        <v>95</v>
      </c>
      <c r="AG112" t="s">
        <v>100</v>
      </c>
      <c r="AH112" t="s">
        <v>100</v>
      </c>
      <c r="AI112" t="s">
        <v>100</v>
      </c>
      <c r="AJ112" t="s">
        <v>100</v>
      </c>
      <c r="AK112" t="s">
        <v>100</v>
      </c>
      <c r="AL112" t="s">
        <v>100</v>
      </c>
      <c r="AM112" t="s">
        <v>100</v>
      </c>
      <c r="AN112" t="s">
        <v>100</v>
      </c>
      <c r="AO112" t="s">
        <v>26</v>
      </c>
      <c r="AP112" t="s">
        <v>100</v>
      </c>
      <c r="AQ112" t="s">
        <v>100</v>
      </c>
      <c r="AR112" t="s">
        <v>100</v>
      </c>
      <c r="AS112" t="s">
        <v>100</v>
      </c>
      <c r="AT112" t="s">
        <v>100</v>
      </c>
      <c r="AU112" t="s">
        <v>100</v>
      </c>
      <c r="AV112" t="s">
        <v>100</v>
      </c>
      <c r="AY112" t="s">
        <v>357</v>
      </c>
      <c r="AZ112" t="s">
        <v>194</v>
      </c>
      <c r="BA112" t="s">
        <v>358</v>
      </c>
      <c r="BB112" t="s">
        <v>291</v>
      </c>
      <c r="BC112" t="s">
        <v>167</v>
      </c>
      <c r="BD112" s="4">
        <v>46184</v>
      </c>
      <c r="BE112" s="4"/>
      <c r="BF112" t="s">
        <v>195</v>
      </c>
      <c r="BG112" t="s">
        <v>97</v>
      </c>
      <c r="BH112" t="s">
        <v>98</v>
      </c>
      <c r="BI112" s="4">
        <v>46254</v>
      </c>
      <c r="BJ112" s="4"/>
      <c r="BL112" t="s">
        <v>99</v>
      </c>
      <c r="BM112" t="s">
        <v>95</v>
      </c>
      <c r="BN112" t="s">
        <v>100</v>
      </c>
      <c r="BO112" t="s">
        <v>19</v>
      </c>
      <c r="BP112" t="s">
        <v>20</v>
      </c>
      <c r="BQ112" t="s">
        <v>100</v>
      </c>
      <c r="BR112" t="s">
        <v>100</v>
      </c>
      <c r="BS112" t="s">
        <v>100</v>
      </c>
      <c r="BT112" t="s">
        <v>24</v>
      </c>
      <c r="BU112" t="s">
        <v>25</v>
      </c>
      <c r="BV112" t="s">
        <v>100</v>
      </c>
      <c r="BW112" t="s">
        <v>100</v>
      </c>
      <c r="BX112" t="s">
        <v>100</v>
      </c>
      <c r="BY112" t="s">
        <v>100</v>
      </c>
      <c r="BZ112" t="s">
        <v>100</v>
      </c>
      <c r="CA112" t="s">
        <v>100</v>
      </c>
      <c r="CB112" t="s">
        <v>100</v>
      </c>
      <c r="CC112" t="s">
        <v>100</v>
      </c>
      <c r="CE112" s="31" t="s">
        <v>454</v>
      </c>
      <c r="CF112" s="32" t="s">
        <v>455</v>
      </c>
      <c r="CG112" s="32" t="s">
        <v>456</v>
      </c>
      <c r="CH112" s="32" t="s">
        <v>149</v>
      </c>
      <c r="CI112" s="32" t="s">
        <v>95</v>
      </c>
      <c r="CJ112" s="33">
        <v>46182</v>
      </c>
      <c r="CK112" s="33"/>
      <c r="CL112" s="32" t="s">
        <v>527</v>
      </c>
      <c r="CM112" s="32" t="s">
        <v>103</v>
      </c>
      <c r="CN112" s="32" t="s">
        <v>104</v>
      </c>
      <c r="CO112" s="33">
        <v>46253</v>
      </c>
      <c r="CP112" s="33"/>
      <c r="CQ112" s="32"/>
      <c r="CR112" t="s">
        <v>99</v>
      </c>
      <c r="CS112" t="s">
        <v>95</v>
      </c>
      <c r="CT112" t="s">
        <v>100</v>
      </c>
      <c r="CU112" t="s">
        <v>100</v>
      </c>
      <c r="CV112" t="s">
        <v>100</v>
      </c>
      <c r="CW112" t="s">
        <v>100</v>
      </c>
      <c r="CX112" t="s">
        <v>100</v>
      </c>
      <c r="CY112" t="s">
        <v>23</v>
      </c>
      <c r="CZ112" t="s">
        <v>100</v>
      </c>
      <c r="DA112" t="s">
        <v>100</v>
      </c>
      <c r="DB112" t="s">
        <v>100</v>
      </c>
      <c r="DC112" t="s">
        <v>100</v>
      </c>
      <c r="DD112" t="s">
        <v>100</v>
      </c>
      <c r="DE112" t="s">
        <v>100</v>
      </c>
      <c r="DF112" t="s">
        <v>100</v>
      </c>
      <c r="DG112" t="s">
        <v>100</v>
      </c>
      <c r="DH112" t="s">
        <v>100</v>
      </c>
      <c r="DI112" t="s">
        <v>100</v>
      </c>
      <c r="DK112" t="str">
        <f>IF(AND(XPlan_raw[[#This Row],[BEng in Electronics]]&lt;&gt;"(tom)",XPlan_raw[[#This Row],[BEng in Electronics]]&lt;&gt;""),CT$11,"")</f>
        <v/>
      </c>
      <c r="DL112" t="str">
        <f>IF(AND(XPlan_raw[[#This Row],[BEng in Mechanical Engineering]]&lt;&gt;"(tom)",XPlan_raw[[#This Row],[BEng in Mechanical Engineering]]&lt;&gt;""),CU$11,"")</f>
        <v/>
      </c>
      <c r="DM112" t="str">
        <f>IF(AND(XPlan_raw[[#This Row],[BEng in Mechatronics]]&lt;&gt;"(tom)",XPlan_raw[[#This Row],[BEng in Mechatronics]]&lt;&gt;""),CV$11,"")</f>
        <v/>
      </c>
      <c r="DN112" t="str">
        <f>IF(AND(XPlan_raw[[#This Row],[BSc in Electronics]]&lt;&gt;"(tom)",XPlan_raw[[#This Row],[BSc in Electronics]]&lt;&gt;""),CW$11,"")</f>
        <v/>
      </c>
      <c r="DO112" t="str">
        <f>IF(AND(XPlan_raw[[#This Row],[BSc in I&amp;B]]&lt;&gt;"(tom)",XPlan_raw[[#This Row],[BSc in I&amp;B]]&lt;&gt;""),CX$11,"")</f>
        <v/>
      </c>
      <c r="DP112" t="str">
        <f>IF(AND(XPlan_raw[[#This Row],[BSc in Software]]&lt;&gt;"(tom)",XPlan_raw[[#This Row],[BSc in Software]]&lt;&gt;""),CY$11,"")</f>
        <v>BSc in Software Engineering -. Sdb.</v>
      </c>
      <c r="DQ112" t="str">
        <f>IF(AND(XPlan_raw[[#This Row],[BSc in Mechanical Engineering]]&lt;&gt;"(tom)",XPlan_raw[[#This Row],[BSc in Mechanical Engineering]]&lt;&gt;""),CZ$11,"")</f>
        <v/>
      </c>
      <c r="DR112" t="str">
        <f>IF(AND(XPlan_raw[[#This Row],[BSc in Mechatronic Engineering]]&lt;&gt;"(tom)",XPlan_raw[[#This Row],[BSc in Mechatronic Engineering]]&lt;&gt;""),DA$11,"")</f>
        <v/>
      </c>
      <c r="DS112" t="str">
        <f>IF(AND(XPlan_raw[[#This Row],[MSc in Electronics]]&lt;&gt;"(tom)",XPlan_raw[[#This Row],[MSc in Electronics]]&lt;&gt;""),DB$11,"")</f>
        <v/>
      </c>
      <c r="DT112" t="str">
        <f>IF(AND(XPlan_raw[[#This Row],[MSc in I&amp;B]]&lt;&gt;"(tom)",XPlan_raw[[#This Row],[MSc in I&amp;B]]&lt;&gt;""),DC$11,"")</f>
        <v/>
      </c>
      <c r="DU112" t="str">
        <f>IF(AND(XPlan_raw[[#This Row],[MSc in Pysics and Technology]]&lt;&gt;"(tom)",XPlan_raw[[#This Row],[MSc in Pysics and Technology]]&lt;&gt;""),DD$11,"")</f>
        <v/>
      </c>
      <c r="DV112" t="str">
        <f>IF(AND(XPlan_raw[[#This Row],[MSc in Software]]&lt;&gt;"(tom)",XPlan_raw[[#This Row],[MSc in Software]]&lt;&gt;""),DE$11,"")</f>
        <v/>
      </c>
      <c r="DW112" t="str">
        <f>IF(AND(XPlan_raw[[#This Row],[MSc in Mechanical Engineering]]&lt;&gt;"(tom)",XPlan_raw[[#This Row],[MSc in Mechanical Engineering]]&lt;&gt;""),DF$11,"")</f>
        <v/>
      </c>
      <c r="DX112" t="str">
        <f>IF(AND(XPlan_raw[[#This Row],[MSc in Mechatronic Engineering]]&lt;&gt;"(tom)",XPlan_raw[[#This Row],[MSc in Mechatronic Engineering]]&lt;&gt;""),DG$11,"")</f>
        <v/>
      </c>
      <c r="DY112" t="str">
        <f>IF(AND(XPlan_raw[[#This Row],[MSc in Supply Chain Digitalisation ]]&lt;&gt;"(tom)",XPlan_raw[[#This Row],[MSc in Supply Chain Digitalisation ]]&lt;&gt;""),DH$11,"")</f>
        <v/>
      </c>
      <c r="DZ112" t="str">
        <f>IF(AND(XPlan_raw[[#This Row],[Enkeltfag/Exchange]]&lt;&gt;"(tom)",XPlan_raw[[#This Row],[Enkeltfag/Exchange]]&lt;&gt;""),DI$11,"")</f>
        <v/>
      </c>
    </row>
    <row r="113" spans="2:130" x14ac:dyDescent="0.25">
      <c r="B113" t="str">
        <f>IF(Q113="ja",XPlan_rawFinal[[#This Row],[EKA_kode]],"")</f>
        <v>T320028402</v>
      </c>
      <c r="C113" t="str">
        <f>IF(XPlan[[#This Row],[EKA]]&lt;&gt;"",XPlan_rawFinal[[#This Row],[eka_langtnavn]],"")</f>
        <v>Mechanics of Materials 1</v>
      </c>
      <c r="D113" t="str">
        <f>IF(XPlan[[#This Row],[EKA]]&lt;&gt;"",IF(XPlan_rawFinal[[#This Row],[Interne-kode]]&lt;&gt;"(tom)",XPlan_rawFinal[[#This Row],[Interne-kode]],""),"")</f>
        <v>ME-MoM1</v>
      </c>
      <c r="E11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2,4</v>
      </c>
      <c r="F1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</v>
      </c>
      <c r="G113" t="str">
        <f>IF(XPlan[[#This Row],[EKA]]&lt;&gt;"",IF(XPlan_rawFinal[[#This Row],[Campus]]&lt;&gt;"(tom)",XPlan_rawFinal[[#This Row],[Campus]],""),"")</f>
        <v>Sønderborg</v>
      </c>
      <c r="H113" t="str">
        <f>IF(XPlan[[#This Row],[EKA]]&lt;&gt;"",IF(OR(XPlan_rawFinal[[#This Row],[Prøveform]]="(tom)",XPlan_rawFinal[[#This Row],[Prøveform]]=""),"",XPlan_rawFinal[[#This Row],[Prøveform]]),"")</f>
        <v>Written examination</v>
      </c>
      <c r="I113" t="str">
        <f>IF(XPlan[[#This Row],[EKA]]&lt;&gt;"",IF(XPlan_rawFinal[[#This Row],[Eksaminator_samlet]]&lt;&gt;"",XPlan_rawFinal[[#This Row],[Eksaminator_samlet]],""),"")</f>
        <v>Han Zhao, Pei Li</v>
      </c>
      <c r="J113" t="str">
        <f>IF(XPlan[[#This Row],[EKA]]&lt;&gt;"",IF(OR(XPlan_rawFinal[[#This Row],[Censur]]="(tom)",XPlan_rawFinal[[#This Row],[Censur]]=""),"",XPlan_rawFinal[[#This Row],[Censur]]),"")</f>
        <v>Second examiner: Internal</v>
      </c>
      <c r="K1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11-08-2026</v>
      </c>
      <c r="L113" t="s">
        <v>90</v>
      </c>
      <c r="M113" t="str">
        <f>IF(XPlan[[#This Row],[EKA]]&lt;&gt;"",IF(XPlan_rawFinal[[#This Row],[BEMÆRK]]&lt;&gt;"(tom)",XPlan_rawFinal[[#This Row],[BEMÆRK]],""),"")</f>
        <v/>
      </c>
      <c r="N11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Sdb.,,BSc in Enginreering, Innovation and Business - Sdb.,,BSc in Mechanical Engineering - Sdb.,BSc in Mechatronic Engineering - Sdb.,,,,,,,,,All exams</v>
      </c>
      <c r="Q113" t="s">
        <v>107</v>
      </c>
      <c r="R113" t="s">
        <v>304</v>
      </c>
      <c r="S113" t="s">
        <v>305</v>
      </c>
      <c r="T113" t="s">
        <v>306</v>
      </c>
      <c r="U113" t="s">
        <v>291</v>
      </c>
      <c r="V113" t="s">
        <v>167</v>
      </c>
      <c r="W113" s="4">
        <v>46183</v>
      </c>
      <c r="Y113" t="s">
        <v>508</v>
      </c>
      <c r="Z113" t="s">
        <v>97</v>
      </c>
      <c r="AA113" t="s">
        <v>98</v>
      </c>
      <c r="AB113" s="4">
        <v>46245</v>
      </c>
      <c r="AE113" t="s">
        <v>99</v>
      </c>
      <c r="AF113" t="s">
        <v>95</v>
      </c>
      <c r="AG113" t="s">
        <v>100</v>
      </c>
      <c r="AH113" t="s">
        <v>19</v>
      </c>
      <c r="AI113" t="s">
        <v>20</v>
      </c>
      <c r="AJ113" t="s">
        <v>100</v>
      </c>
      <c r="AK113" t="s">
        <v>22</v>
      </c>
      <c r="AL113" t="s">
        <v>100</v>
      </c>
      <c r="AM113" t="s">
        <v>24</v>
      </c>
      <c r="AN113" t="s">
        <v>25</v>
      </c>
      <c r="AO113" t="s">
        <v>100</v>
      </c>
      <c r="AP113" t="s">
        <v>100</v>
      </c>
      <c r="AQ113" t="s">
        <v>100</v>
      </c>
      <c r="AR113" t="s">
        <v>100</v>
      </c>
      <c r="AS113" t="s">
        <v>100</v>
      </c>
      <c r="AT113" t="s">
        <v>100</v>
      </c>
      <c r="AU113" t="s">
        <v>100</v>
      </c>
      <c r="AV113" t="s">
        <v>100</v>
      </c>
      <c r="AY113" t="s">
        <v>295</v>
      </c>
      <c r="AZ113" t="s">
        <v>296</v>
      </c>
      <c r="BA113" t="s">
        <v>297</v>
      </c>
      <c r="BB113" t="s">
        <v>291</v>
      </c>
      <c r="BC113" t="s">
        <v>149</v>
      </c>
      <c r="BD113" s="4">
        <v>46184</v>
      </c>
      <c r="BE113" s="4">
        <v>46191</v>
      </c>
      <c r="BF113" t="s">
        <v>178</v>
      </c>
      <c r="BG113" t="s">
        <v>111</v>
      </c>
      <c r="BH113" t="s">
        <v>112</v>
      </c>
      <c r="BI113" s="4">
        <v>46254</v>
      </c>
      <c r="BJ113" s="4">
        <v>46255</v>
      </c>
      <c r="BL113" t="s">
        <v>99</v>
      </c>
      <c r="BM113" t="s">
        <v>95</v>
      </c>
      <c r="BN113" t="s">
        <v>100</v>
      </c>
      <c r="BO113" t="s">
        <v>19</v>
      </c>
      <c r="BP113" t="s">
        <v>20</v>
      </c>
      <c r="BQ113" t="s">
        <v>100</v>
      </c>
      <c r="BR113" t="s">
        <v>22</v>
      </c>
      <c r="BS113" t="s">
        <v>100</v>
      </c>
      <c r="BT113" t="s">
        <v>24</v>
      </c>
      <c r="BU113" t="s">
        <v>25</v>
      </c>
      <c r="BV113" t="s">
        <v>100</v>
      </c>
      <c r="BW113" t="s">
        <v>100</v>
      </c>
      <c r="BX113" t="s">
        <v>100</v>
      </c>
      <c r="BY113" t="s">
        <v>100</v>
      </c>
      <c r="BZ113" t="s">
        <v>100</v>
      </c>
      <c r="CA113" t="s">
        <v>100</v>
      </c>
      <c r="CB113" t="s">
        <v>100</v>
      </c>
      <c r="CC113" t="s">
        <v>100</v>
      </c>
      <c r="CE113" t="s">
        <v>457</v>
      </c>
      <c r="CF113" s="34" t="s">
        <v>165</v>
      </c>
      <c r="CG113" s="34" t="s">
        <v>458</v>
      </c>
      <c r="CH113" s="34" t="s">
        <v>167</v>
      </c>
      <c r="CI113" s="34" t="s">
        <v>95</v>
      </c>
      <c r="CJ113" s="35">
        <v>46181</v>
      </c>
      <c r="CK113" s="35">
        <v>46197</v>
      </c>
      <c r="CL113" s="34" t="s">
        <v>145</v>
      </c>
      <c r="CM113" s="34" t="s">
        <v>168</v>
      </c>
      <c r="CN113" s="34" t="s">
        <v>112</v>
      </c>
      <c r="CO113" s="35" t="s">
        <v>95</v>
      </c>
      <c r="CP113" s="35"/>
      <c r="CQ113" s="34" t="s">
        <v>134</v>
      </c>
      <c r="CR113" t="s">
        <v>99</v>
      </c>
      <c r="CS113" t="s">
        <v>95</v>
      </c>
      <c r="CT113" t="s">
        <v>100</v>
      </c>
      <c r="CU113" t="s">
        <v>100</v>
      </c>
      <c r="CV113" t="s">
        <v>100</v>
      </c>
      <c r="CW113" t="s">
        <v>100</v>
      </c>
      <c r="CX113" t="s">
        <v>100</v>
      </c>
      <c r="CY113" t="s">
        <v>100</v>
      </c>
      <c r="CZ113" t="s">
        <v>100</v>
      </c>
      <c r="DA113" t="s">
        <v>100</v>
      </c>
      <c r="DB113" t="s">
        <v>100</v>
      </c>
      <c r="DC113" t="s">
        <v>100</v>
      </c>
      <c r="DD113" t="s">
        <v>100</v>
      </c>
      <c r="DE113" t="s">
        <v>29</v>
      </c>
      <c r="DF113" t="s">
        <v>100</v>
      </c>
      <c r="DG113" t="s">
        <v>100</v>
      </c>
      <c r="DH113" t="s">
        <v>100</v>
      </c>
      <c r="DI113" t="s">
        <v>100</v>
      </c>
      <c r="DK113" t="str">
        <f>IF(AND(XPlan_raw[[#This Row],[BEng in Electronics]]&lt;&gt;"(tom)",XPlan_raw[[#This Row],[BEng in Electronics]]&lt;&gt;""),CT$11,"")</f>
        <v/>
      </c>
      <c r="DL113" t="str">
        <f>IF(AND(XPlan_raw[[#This Row],[BEng in Mechanical Engineering]]&lt;&gt;"(tom)",XPlan_raw[[#This Row],[BEng in Mechanical Engineering]]&lt;&gt;""),CU$11,"")</f>
        <v/>
      </c>
      <c r="DM113" t="str">
        <f>IF(AND(XPlan_raw[[#This Row],[BEng in Mechatronics]]&lt;&gt;"(tom)",XPlan_raw[[#This Row],[BEng in Mechatronics]]&lt;&gt;""),CV$11,"")</f>
        <v/>
      </c>
      <c r="DN113" t="str">
        <f>IF(AND(XPlan_raw[[#This Row],[BSc in Electronics]]&lt;&gt;"(tom)",XPlan_raw[[#This Row],[BSc in Electronics]]&lt;&gt;""),CW$11,"")</f>
        <v/>
      </c>
      <c r="DO113" t="str">
        <f>IF(AND(XPlan_raw[[#This Row],[BSc in I&amp;B]]&lt;&gt;"(tom)",XPlan_raw[[#This Row],[BSc in I&amp;B]]&lt;&gt;""),CX$11,"")</f>
        <v/>
      </c>
      <c r="DP113" t="str">
        <f>IF(AND(XPlan_raw[[#This Row],[BSc in Software]]&lt;&gt;"(tom)",XPlan_raw[[#This Row],[BSc in Software]]&lt;&gt;""),CY$11,"")</f>
        <v/>
      </c>
      <c r="DQ113" t="str">
        <f>IF(AND(XPlan_raw[[#This Row],[BSc in Mechanical Engineering]]&lt;&gt;"(tom)",XPlan_raw[[#This Row],[BSc in Mechanical Engineering]]&lt;&gt;""),CZ$11,"")</f>
        <v/>
      </c>
      <c r="DR113" t="str">
        <f>IF(AND(XPlan_raw[[#This Row],[BSc in Mechatronic Engineering]]&lt;&gt;"(tom)",XPlan_raw[[#This Row],[BSc in Mechatronic Engineering]]&lt;&gt;""),DA$11,"")</f>
        <v/>
      </c>
      <c r="DS113" t="str">
        <f>IF(AND(XPlan_raw[[#This Row],[MSc in Electronics]]&lt;&gt;"(tom)",XPlan_raw[[#This Row],[MSc in Electronics]]&lt;&gt;""),DB$11,"")</f>
        <v/>
      </c>
      <c r="DT113" t="str">
        <f>IF(AND(XPlan_raw[[#This Row],[MSc in I&amp;B]]&lt;&gt;"(tom)",XPlan_raw[[#This Row],[MSc in I&amp;B]]&lt;&gt;""),DC$11,"")</f>
        <v/>
      </c>
      <c r="DU113" t="str">
        <f>IF(AND(XPlan_raw[[#This Row],[MSc in Pysics and Technology]]&lt;&gt;"(tom)",XPlan_raw[[#This Row],[MSc in Pysics and Technology]]&lt;&gt;""),DD$11,"")</f>
        <v/>
      </c>
      <c r="DV113" t="str">
        <f>IF(AND(XPlan_raw[[#This Row],[MSc in Software]]&lt;&gt;"(tom)",XPlan_raw[[#This Row],[MSc in Software]]&lt;&gt;""),DE$11,"")</f>
        <v>MSc in Software Engineering - Sdb.</v>
      </c>
      <c r="DW113" t="str">
        <f>IF(AND(XPlan_raw[[#This Row],[MSc in Mechanical Engineering]]&lt;&gt;"(tom)",XPlan_raw[[#This Row],[MSc in Mechanical Engineering]]&lt;&gt;""),DF$11,"")</f>
        <v/>
      </c>
      <c r="DX113" t="str">
        <f>IF(AND(XPlan_raw[[#This Row],[MSc in Mechatronic Engineering]]&lt;&gt;"(tom)",XPlan_raw[[#This Row],[MSc in Mechatronic Engineering]]&lt;&gt;""),DG$11,"")</f>
        <v/>
      </c>
      <c r="DY113" t="str">
        <f>IF(AND(XPlan_raw[[#This Row],[MSc in Supply Chain Digitalisation ]]&lt;&gt;"(tom)",XPlan_raw[[#This Row],[MSc in Supply Chain Digitalisation ]]&lt;&gt;""),DH$11,"")</f>
        <v/>
      </c>
      <c r="DZ113" t="str">
        <f>IF(AND(XPlan_raw[[#This Row],[Enkeltfag/Exchange]]&lt;&gt;"(tom)",XPlan_raw[[#This Row],[Enkeltfag/Exchange]]&lt;&gt;""),DI$11,"")</f>
        <v/>
      </c>
    </row>
    <row r="114" spans="2:130" x14ac:dyDescent="0.25">
      <c r="B114" t="str">
        <f>IF(Q114="ja",XPlan_rawFinal[[#This Row],[EKA_kode]],"")</f>
        <v>T370003402</v>
      </c>
      <c r="C114" t="str">
        <f>IF(XPlan[[#This Row],[EKA]]&lt;&gt;"",XPlan_rawFinal[[#This Row],[eka_langtnavn]],"")</f>
        <v xml:space="preserve">Power Electronics </v>
      </c>
      <c r="D114" t="str">
        <f>IF(XPlan[[#This Row],[EKA]]&lt;&gt;"",IF(XPlan_rawFinal[[#This Row],[Interne-kode]]&lt;&gt;"(tom)",XPlan_rawFinal[[#This Row],[Interne-kode]],""),"")</f>
        <v>EE-POE</v>
      </c>
      <c r="E11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4,6</v>
      </c>
      <c r="F1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10-06-2026 - 12-06-2026</v>
      </c>
      <c r="G114" t="str">
        <f>IF(XPlan[[#This Row],[EKA]]&lt;&gt;"",IF(XPlan_rawFinal[[#This Row],[Campus]]&lt;&gt;"(tom)",XPlan_rawFinal[[#This Row],[Campus]],""),"")</f>
        <v>Sønderborg</v>
      </c>
      <c r="H114" t="str">
        <f>IF(XPlan[[#This Row],[EKA]]&lt;&gt;"",IF(OR(XPlan_rawFinal[[#This Row],[Prøveform]]="(tom)",XPlan_rawFinal[[#This Row],[Prøveform]]=""),"",XPlan_rawFinal[[#This Row],[Prøveform]]),"")</f>
        <v>Oral examination</v>
      </c>
      <c r="I114" t="str">
        <f>IF(XPlan[[#This Row],[EKA]]&lt;&gt;"",IF(XPlan_rawFinal[[#This Row],[Eksaminator_samlet]]&lt;&gt;"",XPlan_rawFinal[[#This Row],[Eksaminator_samlet]],""),"")</f>
        <v>Mohammad Sadegh Golsorkhi</v>
      </c>
      <c r="J114" t="str">
        <f>IF(XPlan[[#This Row],[EKA]]&lt;&gt;"",IF(OR(XPlan_rawFinal[[#This Row],[Censur]]="(tom)",XPlan_rawFinal[[#This Row],[Censur]]=""),"",XPlan_rawFinal[[#This Row],[Censur]]),"")</f>
        <v>Second examiner: External</v>
      </c>
      <c r="K1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19-08-2026</v>
      </c>
      <c r="L114" t="s">
        <v>90</v>
      </c>
      <c r="M114" t="str">
        <f>IF(XPlan[[#This Row],[EKA]]&lt;&gt;"",IF(XPlan_rawFinal[[#This Row],[BEMÆRK]]&lt;&gt;"(tom)",XPlan_rawFinal[[#This Row],[BEMÆRK]],""),"")</f>
        <v/>
      </c>
      <c r="N11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Sdb.,,,,BSc in Mechatronic Engineering - Sdb.,,,,,,,,Exchange students,All exams</v>
      </c>
      <c r="Q114" t="s">
        <v>107</v>
      </c>
      <c r="R114" t="s">
        <v>406</v>
      </c>
      <c r="S114" t="s">
        <v>407</v>
      </c>
      <c r="T114" t="s">
        <v>408</v>
      </c>
      <c r="U114" t="s">
        <v>167</v>
      </c>
      <c r="V114" t="s">
        <v>149</v>
      </c>
      <c r="W114" s="4">
        <v>46183</v>
      </c>
      <c r="X114" s="4">
        <v>46185</v>
      </c>
      <c r="Y114" t="s">
        <v>201</v>
      </c>
      <c r="Z114" t="s">
        <v>111</v>
      </c>
      <c r="AA114" t="s">
        <v>112</v>
      </c>
      <c r="AB114" s="4">
        <v>46253</v>
      </c>
      <c r="AE114" t="s">
        <v>99</v>
      </c>
      <c r="AF114" t="s">
        <v>95</v>
      </c>
      <c r="AG114" t="s">
        <v>18</v>
      </c>
      <c r="AH114" t="s">
        <v>100</v>
      </c>
      <c r="AI114" t="s">
        <v>20</v>
      </c>
      <c r="AJ114" t="s">
        <v>21</v>
      </c>
      <c r="AK114" t="s">
        <v>100</v>
      </c>
      <c r="AL114" t="s">
        <v>100</v>
      </c>
      <c r="AM114" t="s">
        <v>100</v>
      </c>
      <c r="AN114" t="s">
        <v>25</v>
      </c>
      <c r="AO114" t="s">
        <v>100</v>
      </c>
      <c r="AP114" t="s">
        <v>100</v>
      </c>
      <c r="AQ114" t="s">
        <v>100</v>
      </c>
      <c r="AR114" t="s">
        <v>100</v>
      </c>
      <c r="AS114" t="s">
        <v>100</v>
      </c>
      <c r="AT114" t="s">
        <v>100</v>
      </c>
      <c r="AU114" t="s">
        <v>100</v>
      </c>
      <c r="AV114" t="s">
        <v>33</v>
      </c>
      <c r="AY114" t="s">
        <v>232</v>
      </c>
      <c r="AZ114" t="s">
        <v>233</v>
      </c>
      <c r="BA114" t="s">
        <v>234</v>
      </c>
      <c r="BB114" t="s">
        <v>95</v>
      </c>
      <c r="BC114" t="s">
        <v>95</v>
      </c>
      <c r="BD114" s="4">
        <v>46184</v>
      </c>
      <c r="BE114" s="4">
        <v>46185</v>
      </c>
      <c r="BF114" t="s">
        <v>130</v>
      </c>
      <c r="BG114" t="s">
        <v>109</v>
      </c>
      <c r="BH114" t="s">
        <v>98</v>
      </c>
      <c r="BI114" s="4">
        <v>46258</v>
      </c>
      <c r="BJ114" s="4"/>
      <c r="BL114" t="s">
        <v>99</v>
      </c>
      <c r="BM114" t="s">
        <v>95</v>
      </c>
      <c r="BN114" t="s">
        <v>100</v>
      </c>
      <c r="BO114" t="s">
        <v>100</v>
      </c>
      <c r="BP114" t="s">
        <v>100</v>
      </c>
      <c r="BQ114" t="s">
        <v>100</v>
      </c>
      <c r="BR114" t="s">
        <v>100</v>
      </c>
      <c r="BS114" t="s">
        <v>100</v>
      </c>
      <c r="BT114" t="s">
        <v>100</v>
      </c>
      <c r="BU114" t="s">
        <v>100</v>
      </c>
      <c r="BV114" t="s">
        <v>100</v>
      </c>
      <c r="BW114" t="s">
        <v>27</v>
      </c>
      <c r="BX114" t="s">
        <v>100</v>
      </c>
      <c r="BY114" t="s">
        <v>100</v>
      </c>
      <c r="BZ114" t="s">
        <v>100</v>
      </c>
      <c r="CA114" t="s">
        <v>100</v>
      </c>
      <c r="CB114" t="s">
        <v>32</v>
      </c>
      <c r="CC114" t="s">
        <v>100</v>
      </c>
      <c r="CE114" t="s">
        <v>196</v>
      </c>
      <c r="CF114" s="34" t="s">
        <v>197</v>
      </c>
      <c r="CG114" s="34" t="s">
        <v>198</v>
      </c>
      <c r="CH114" s="34" t="s">
        <v>94</v>
      </c>
      <c r="CI114" s="34" t="s">
        <v>95</v>
      </c>
      <c r="CJ114" s="35">
        <v>46155</v>
      </c>
      <c r="CK114" s="35"/>
      <c r="CL114" s="34" t="s">
        <v>136</v>
      </c>
      <c r="CM114" s="34" t="s">
        <v>97</v>
      </c>
      <c r="CN114" s="34"/>
      <c r="CO114" s="35" t="s">
        <v>95</v>
      </c>
      <c r="CP114" s="35" t="s">
        <v>95</v>
      </c>
      <c r="CQ114" s="34"/>
      <c r="CR114" t="s">
        <v>99</v>
      </c>
      <c r="CS114" t="s">
        <v>95</v>
      </c>
      <c r="CT114" t="s">
        <v>100</v>
      </c>
      <c r="CU114" t="s">
        <v>100</v>
      </c>
      <c r="CV114" t="s">
        <v>100</v>
      </c>
      <c r="CW114" t="s">
        <v>100</v>
      </c>
      <c r="CX114" t="s">
        <v>100</v>
      </c>
      <c r="CY114" t="s">
        <v>23</v>
      </c>
      <c r="CZ114" t="s">
        <v>100</v>
      </c>
      <c r="DA114" t="s">
        <v>100</v>
      </c>
      <c r="DB114" t="s">
        <v>100</v>
      </c>
      <c r="DC114" t="s">
        <v>100</v>
      </c>
      <c r="DD114" t="s">
        <v>100</v>
      </c>
      <c r="DE114" t="s">
        <v>100</v>
      </c>
      <c r="DF114" t="s">
        <v>100</v>
      </c>
      <c r="DG114" t="s">
        <v>100</v>
      </c>
      <c r="DH114" t="s">
        <v>100</v>
      </c>
      <c r="DI114" t="s">
        <v>100</v>
      </c>
      <c r="DK114" t="str">
        <f>IF(AND(XPlan_raw[[#This Row],[BEng in Electronics]]&lt;&gt;"(tom)",XPlan_raw[[#This Row],[BEng in Electronics]]&lt;&gt;""),CT$11,"")</f>
        <v/>
      </c>
      <c r="DL114" t="str">
        <f>IF(AND(XPlan_raw[[#This Row],[BEng in Mechanical Engineering]]&lt;&gt;"(tom)",XPlan_raw[[#This Row],[BEng in Mechanical Engineering]]&lt;&gt;""),CU$11,"")</f>
        <v/>
      </c>
      <c r="DM114" t="str">
        <f>IF(AND(XPlan_raw[[#This Row],[BEng in Mechatronics]]&lt;&gt;"(tom)",XPlan_raw[[#This Row],[BEng in Mechatronics]]&lt;&gt;""),CV$11,"")</f>
        <v/>
      </c>
      <c r="DN114" t="str">
        <f>IF(AND(XPlan_raw[[#This Row],[BSc in Electronics]]&lt;&gt;"(tom)",XPlan_raw[[#This Row],[BSc in Electronics]]&lt;&gt;""),CW$11,"")</f>
        <v/>
      </c>
      <c r="DO114" t="str">
        <f>IF(AND(XPlan_raw[[#This Row],[BSc in I&amp;B]]&lt;&gt;"(tom)",XPlan_raw[[#This Row],[BSc in I&amp;B]]&lt;&gt;""),CX$11,"")</f>
        <v/>
      </c>
      <c r="DP114" t="str">
        <f>IF(AND(XPlan_raw[[#This Row],[BSc in Software]]&lt;&gt;"(tom)",XPlan_raw[[#This Row],[BSc in Software]]&lt;&gt;""),CY$11,"")</f>
        <v>BSc in Software Engineering -. Sdb.</v>
      </c>
      <c r="DQ114" t="str">
        <f>IF(AND(XPlan_raw[[#This Row],[BSc in Mechanical Engineering]]&lt;&gt;"(tom)",XPlan_raw[[#This Row],[BSc in Mechanical Engineering]]&lt;&gt;""),CZ$11,"")</f>
        <v/>
      </c>
      <c r="DR114" t="str">
        <f>IF(AND(XPlan_raw[[#This Row],[BSc in Mechatronic Engineering]]&lt;&gt;"(tom)",XPlan_raw[[#This Row],[BSc in Mechatronic Engineering]]&lt;&gt;""),DA$11,"")</f>
        <v/>
      </c>
      <c r="DS114" t="str">
        <f>IF(AND(XPlan_raw[[#This Row],[MSc in Electronics]]&lt;&gt;"(tom)",XPlan_raw[[#This Row],[MSc in Electronics]]&lt;&gt;""),DB$11,"")</f>
        <v/>
      </c>
      <c r="DT114" t="str">
        <f>IF(AND(XPlan_raw[[#This Row],[MSc in I&amp;B]]&lt;&gt;"(tom)",XPlan_raw[[#This Row],[MSc in I&amp;B]]&lt;&gt;""),DC$11,"")</f>
        <v/>
      </c>
      <c r="DU114" t="str">
        <f>IF(AND(XPlan_raw[[#This Row],[MSc in Pysics and Technology]]&lt;&gt;"(tom)",XPlan_raw[[#This Row],[MSc in Pysics and Technology]]&lt;&gt;""),DD$11,"")</f>
        <v/>
      </c>
      <c r="DV114" t="str">
        <f>IF(AND(XPlan_raw[[#This Row],[MSc in Software]]&lt;&gt;"(tom)",XPlan_raw[[#This Row],[MSc in Software]]&lt;&gt;""),DE$11,"")</f>
        <v/>
      </c>
      <c r="DW114" t="str">
        <f>IF(AND(XPlan_raw[[#This Row],[MSc in Mechanical Engineering]]&lt;&gt;"(tom)",XPlan_raw[[#This Row],[MSc in Mechanical Engineering]]&lt;&gt;""),DF$11,"")</f>
        <v/>
      </c>
      <c r="DX114" t="str">
        <f>IF(AND(XPlan_raw[[#This Row],[MSc in Mechatronic Engineering]]&lt;&gt;"(tom)",XPlan_raw[[#This Row],[MSc in Mechatronic Engineering]]&lt;&gt;""),DG$11,"")</f>
        <v/>
      </c>
      <c r="DY114" t="str">
        <f>IF(AND(XPlan_raw[[#This Row],[MSc in Supply Chain Digitalisation ]]&lt;&gt;"(tom)",XPlan_raw[[#This Row],[MSc in Supply Chain Digitalisation ]]&lt;&gt;""),DH$11,"")</f>
        <v/>
      </c>
      <c r="DZ114" t="str">
        <f>IF(AND(XPlan_raw[[#This Row],[Enkeltfag/Exchange]]&lt;&gt;"(tom)",XPlan_raw[[#This Row],[Enkeltfag/Exchange]]&lt;&gt;""),DI$11,"")</f>
        <v/>
      </c>
    </row>
    <row r="115" spans="2:130" x14ac:dyDescent="0.25">
      <c r="B115" t="str">
        <f>IF(Q115="ja",XPlan_rawFinal[[#This Row],[EKA_kode]],"")</f>
        <v>T640008402</v>
      </c>
      <c r="C115" t="str">
        <f>IF(XPlan[[#This Row],[EKA]]&lt;&gt;"",XPlan_rawFinal[[#This Row],[eka_langtnavn]],"")</f>
        <v xml:space="preserve">Advanced Cyber-Security </v>
      </c>
      <c r="D115" t="str">
        <f>IF(XPlan[[#This Row],[EKA]]&lt;&gt;"",IF(XPlan_rawFinal[[#This Row],[Interne-kode]]&lt;&gt;"(tom)",XPlan_rawFinal[[#This Row],[Interne-kode]],""),"")</f>
        <v>SM2S-ACS</v>
      </c>
      <c r="E11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11-06-2026</v>
      </c>
      <c r="G115" t="str">
        <f>IF(XPlan[[#This Row],[EKA]]&lt;&gt;"",IF(XPlan_rawFinal[[#This Row],[Campus]]&lt;&gt;"(tom)",XPlan_rawFinal[[#This Row],[Campus]],""),"")</f>
        <v>Sønderborg</v>
      </c>
      <c r="H115" t="str">
        <f>IF(XPlan[[#This Row],[EKA]]&lt;&gt;"",IF(OR(XPlan_rawFinal[[#This Row],[Prøveform]]="(tom)",XPlan_rawFinal[[#This Row],[Prøveform]]=""),"",XPlan_rawFinal[[#This Row],[Prøveform]]),"")</f>
        <v>Written examination</v>
      </c>
      <c r="I115" t="str">
        <f>IF(XPlan[[#This Row],[EKA]]&lt;&gt;"",IF(XPlan_rawFinal[[#This Row],[Eksaminator_samlet]]&lt;&gt;"",XPlan_rawFinal[[#This Row],[Eksaminator_samlet]],""),"")</f>
        <v>Hiraku Morita, Sani Abdullahi</v>
      </c>
      <c r="J115" t="str">
        <f>IF(XPlan[[#This Row],[EKA]]&lt;&gt;"",IF(OR(XPlan_rawFinal[[#This Row],[Censur]]="(tom)",XPlan_rawFinal[[#This Row],[Censur]]=""),"",XPlan_rawFinal[[#This Row],[Censur]]),"")</f>
        <v>Second examiner: Internal</v>
      </c>
      <c r="K1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115" t="s">
        <v>90</v>
      </c>
      <c r="M115" t="str">
        <f>IF(XPlan[[#This Row],[EKA]]&lt;&gt;"",IF(XPlan_rawFinal[[#This Row],[BEMÆRK]]&lt;&gt;"(tom)",XPlan_rawFinal[[#This Row],[BEMÆRK]],""),"")</f>
        <v/>
      </c>
      <c r="N11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115" t="s">
        <v>107</v>
      </c>
      <c r="R115" t="s">
        <v>495</v>
      </c>
      <c r="S115" t="s">
        <v>496</v>
      </c>
      <c r="T115" t="s">
        <v>497</v>
      </c>
      <c r="U115" t="s">
        <v>291</v>
      </c>
      <c r="V115" t="s">
        <v>95</v>
      </c>
      <c r="W115" s="4">
        <v>46184</v>
      </c>
      <c r="Y115" t="s">
        <v>533</v>
      </c>
      <c r="Z115" t="s">
        <v>97</v>
      </c>
      <c r="AA115" t="s">
        <v>98</v>
      </c>
      <c r="AB115" s="4">
        <v>46258</v>
      </c>
      <c r="AE115" t="s">
        <v>99</v>
      </c>
      <c r="AF115" t="s">
        <v>95</v>
      </c>
      <c r="AG115" t="s">
        <v>100</v>
      </c>
      <c r="AH115" t="s">
        <v>100</v>
      </c>
      <c r="AI115" t="s">
        <v>100</v>
      </c>
      <c r="AJ115" t="s">
        <v>100</v>
      </c>
      <c r="AK115" t="s">
        <v>100</v>
      </c>
      <c r="AL115" t="s">
        <v>100</v>
      </c>
      <c r="AM115" t="s">
        <v>100</v>
      </c>
      <c r="AN115" t="s">
        <v>100</v>
      </c>
      <c r="AO115" t="s">
        <v>100</v>
      </c>
      <c r="AP115" t="s">
        <v>100</v>
      </c>
      <c r="AQ115" t="s">
        <v>100</v>
      </c>
      <c r="AR115" t="s">
        <v>29</v>
      </c>
      <c r="AS115" t="s">
        <v>100</v>
      </c>
      <c r="AT115" t="s">
        <v>100</v>
      </c>
      <c r="AU115" t="s">
        <v>100</v>
      </c>
      <c r="AV115" t="s">
        <v>100</v>
      </c>
      <c r="AY115" t="s">
        <v>482</v>
      </c>
      <c r="AZ115" t="s">
        <v>483</v>
      </c>
      <c r="BA115" t="s">
        <v>484</v>
      </c>
      <c r="BB115" t="s">
        <v>95</v>
      </c>
      <c r="BC115" t="s">
        <v>95</v>
      </c>
      <c r="BD115" s="4">
        <v>46185</v>
      </c>
      <c r="BE115" s="4"/>
      <c r="BF115" t="s">
        <v>205</v>
      </c>
      <c r="BG115" t="s">
        <v>97</v>
      </c>
      <c r="BH115" t="s">
        <v>104</v>
      </c>
      <c r="BI115" s="4">
        <v>46252</v>
      </c>
      <c r="BJ115" s="4"/>
      <c r="BL115" t="s">
        <v>99</v>
      </c>
      <c r="BM115" t="s">
        <v>95</v>
      </c>
      <c r="BN115" t="s">
        <v>100</v>
      </c>
      <c r="BO115" t="s">
        <v>100</v>
      </c>
      <c r="BP115" t="s">
        <v>100</v>
      </c>
      <c r="BQ115" t="s">
        <v>100</v>
      </c>
      <c r="BR115" t="s">
        <v>100</v>
      </c>
      <c r="BS115" t="s">
        <v>23</v>
      </c>
      <c r="BT115" t="s">
        <v>100</v>
      </c>
      <c r="BU115" t="s">
        <v>100</v>
      </c>
      <c r="BV115" t="s">
        <v>100</v>
      </c>
      <c r="BW115" t="s">
        <v>100</v>
      </c>
      <c r="BX115" t="s">
        <v>100</v>
      </c>
      <c r="BY115" t="s">
        <v>100</v>
      </c>
      <c r="BZ115" t="s">
        <v>100</v>
      </c>
      <c r="CA115" t="s">
        <v>100</v>
      </c>
      <c r="CB115" t="s">
        <v>100</v>
      </c>
      <c r="CC115" t="s">
        <v>100</v>
      </c>
      <c r="CE115" t="s">
        <v>202</v>
      </c>
      <c r="CF115" s="34" t="s">
        <v>459</v>
      </c>
      <c r="CG115" s="34" t="s">
        <v>460</v>
      </c>
      <c r="CH115" s="34" t="s">
        <v>94</v>
      </c>
      <c r="CI115" s="34" t="s">
        <v>95</v>
      </c>
      <c r="CJ115" s="35">
        <v>46161</v>
      </c>
      <c r="CK115" s="35"/>
      <c r="CL115" s="34" t="s">
        <v>529</v>
      </c>
      <c r="CM115" s="34" t="s">
        <v>111</v>
      </c>
      <c r="CN115" s="34" t="s">
        <v>112</v>
      </c>
      <c r="CO115" s="35" t="s">
        <v>95</v>
      </c>
      <c r="CP115" s="35" t="s">
        <v>95</v>
      </c>
      <c r="CQ115" s="34"/>
      <c r="CR115" t="s">
        <v>99</v>
      </c>
      <c r="CS115" t="s">
        <v>95</v>
      </c>
      <c r="CT115" t="s">
        <v>100</v>
      </c>
      <c r="CU115" t="s">
        <v>100</v>
      </c>
      <c r="CV115" t="s">
        <v>100</v>
      </c>
      <c r="CW115" t="s">
        <v>100</v>
      </c>
      <c r="CX115" t="s">
        <v>100</v>
      </c>
      <c r="CY115" t="s">
        <v>23</v>
      </c>
      <c r="CZ115" t="s">
        <v>100</v>
      </c>
      <c r="DA115" t="s">
        <v>100</v>
      </c>
      <c r="DB115" t="s">
        <v>100</v>
      </c>
      <c r="DC115" t="s">
        <v>100</v>
      </c>
      <c r="DD115" t="s">
        <v>100</v>
      </c>
      <c r="DE115" t="s">
        <v>100</v>
      </c>
      <c r="DF115" t="s">
        <v>100</v>
      </c>
      <c r="DG115" t="s">
        <v>100</v>
      </c>
      <c r="DH115" t="s">
        <v>100</v>
      </c>
      <c r="DI115" t="s">
        <v>100</v>
      </c>
      <c r="DK115" t="str">
        <f>IF(AND(XPlan_raw[[#This Row],[BEng in Electronics]]&lt;&gt;"(tom)",XPlan_raw[[#This Row],[BEng in Electronics]]&lt;&gt;""),CT$11,"")</f>
        <v/>
      </c>
      <c r="DL115" t="str">
        <f>IF(AND(XPlan_raw[[#This Row],[BEng in Mechanical Engineering]]&lt;&gt;"(tom)",XPlan_raw[[#This Row],[BEng in Mechanical Engineering]]&lt;&gt;""),CU$11,"")</f>
        <v/>
      </c>
      <c r="DM115" t="str">
        <f>IF(AND(XPlan_raw[[#This Row],[BEng in Mechatronics]]&lt;&gt;"(tom)",XPlan_raw[[#This Row],[BEng in Mechatronics]]&lt;&gt;""),CV$11,"")</f>
        <v/>
      </c>
      <c r="DN115" t="str">
        <f>IF(AND(XPlan_raw[[#This Row],[BSc in Electronics]]&lt;&gt;"(tom)",XPlan_raw[[#This Row],[BSc in Electronics]]&lt;&gt;""),CW$11,"")</f>
        <v/>
      </c>
      <c r="DO115" t="str">
        <f>IF(AND(XPlan_raw[[#This Row],[BSc in I&amp;B]]&lt;&gt;"(tom)",XPlan_raw[[#This Row],[BSc in I&amp;B]]&lt;&gt;""),CX$11,"")</f>
        <v/>
      </c>
      <c r="DP115" t="str">
        <f>IF(AND(XPlan_raw[[#This Row],[BSc in Software]]&lt;&gt;"(tom)",XPlan_raw[[#This Row],[BSc in Software]]&lt;&gt;""),CY$11,"")</f>
        <v>BSc in Software Engineering -. Sdb.</v>
      </c>
      <c r="DQ115" t="str">
        <f>IF(AND(XPlan_raw[[#This Row],[BSc in Mechanical Engineering]]&lt;&gt;"(tom)",XPlan_raw[[#This Row],[BSc in Mechanical Engineering]]&lt;&gt;""),CZ$11,"")</f>
        <v/>
      </c>
      <c r="DR115" t="str">
        <f>IF(AND(XPlan_raw[[#This Row],[BSc in Mechatronic Engineering]]&lt;&gt;"(tom)",XPlan_raw[[#This Row],[BSc in Mechatronic Engineering]]&lt;&gt;""),DA$11,"")</f>
        <v/>
      </c>
      <c r="DS115" t="str">
        <f>IF(AND(XPlan_raw[[#This Row],[MSc in Electronics]]&lt;&gt;"(tom)",XPlan_raw[[#This Row],[MSc in Electronics]]&lt;&gt;""),DB$11,"")</f>
        <v/>
      </c>
      <c r="DT115" t="str">
        <f>IF(AND(XPlan_raw[[#This Row],[MSc in I&amp;B]]&lt;&gt;"(tom)",XPlan_raw[[#This Row],[MSc in I&amp;B]]&lt;&gt;""),DC$11,"")</f>
        <v/>
      </c>
      <c r="DU115" t="str">
        <f>IF(AND(XPlan_raw[[#This Row],[MSc in Pysics and Technology]]&lt;&gt;"(tom)",XPlan_raw[[#This Row],[MSc in Pysics and Technology]]&lt;&gt;""),DD$11,"")</f>
        <v/>
      </c>
      <c r="DV115" t="str">
        <f>IF(AND(XPlan_raw[[#This Row],[MSc in Software]]&lt;&gt;"(tom)",XPlan_raw[[#This Row],[MSc in Software]]&lt;&gt;""),DE$11,"")</f>
        <v/>
      </c>
      <c r="DW115" t="str">
        <f>IF(AND(XPlan_raw[[#This Row],[MSc in Mechanical Engineering]]&lt;&gt;"(tom)",XPlan_raw[[#This Row],[MSc in Mechanical Engineering]]&lt;&gt;""),DF$11,"")</f>
        <v/>
      </c>
      <c r="DX115" t="str">
        <f>IF(AND(XPlan_raw[[#This Row],[MSc in Mechatronic Engineering]]&lt;&gt;"(tom)",XPlan_raw[[#This Row],[MSc in Mechatronic Engineering]]&lt;&gt;""),DG$11,"")</f>
        <v/>
      </c>
      <c r="DY115" t="str">
        <f>IF(AND(XPlan_raw[[#This Row],[MSc in Supply Chain Digitalisation ]]&lt;&gt;"(tom)",XPlan_raw[[#This Row],[MSc in Supply Chain Digitalisation ]]&lt;&gt;""),DH$11,"")</f>
        <v/>
      </c>
      <c r="DZ115" t="str">
        <f>IF(AND(XPlan_raw[[#This Row],[Enkeltfag/Exchange]]&lt;&gt;"(tom)",XPlan_raw[[#This Row],[Enkeltfag/Exchange]]&lt;&gt;""),DI$11,"")</f>
        <v/>
      </c>
    </row>
    <row r="116" spans="2:130" x14ac:dyDescent="0.25">
      <c r="B116" t="str">
        <f>IF(Q116="ja",XPlan_rawFinal[[#This Row],[EKA_kode]],"")</f>
        <v>T340083402</v>
      </c>
      <c r="C116" t="str">
        <f>IF(XPlan[[#This Row],[EKA]]&lt;&gt;"",XPlan_rawFinal[[#This Row],[eka_langtnavn]],"")</f>
        <v>Electronics 1</v>
      </c>
      <c r="D116" t="str">
        <f>IF(XPlan[[#This Row],[EKA]]&lt;&gt;"",IF(XPlan_rawFinal[[#This Row],[Interne-kode]]&lt;&gt;"(tom)",XPlan_rawFinal[[#This Row],[Interne-kode]],""),"")</f>
        <v>MC-ELEC1</v>
      </c>
      <c r="E11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2,4</v>
      </c>
      <c r="F1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11-06-2026</v>
      </c>
      <c r="G116" t="str">
        <f>IF(XPlan[[#This Row],[EKA]]&lt;&gt;"",IF(XPlan_rawFinal[[#This Row],[Campus]]&lt;&gt;"(tom)",XPlan_rawFinal[[#This Row],[Campus]],""),"")</f>
        <v>Sønderborg</v>
      </c>
      <c r="H116" t="str">
        <f>IF(XPlan[[#This Row],[EKA]]&lt;&gt;"",IF(OR(XPlan_rawFinal[[#This Row],[Prøveform]]="(tom)",XPlan_rawFinal[[#This Row],[Prøveform]]=""),"",XPlan_rawFinal[[#This Row],[Prøveform]]),"")</f>
        <v>Written examination</v>
      </c>
      <c r="I116" t="str">
        <f>IF(XPlan[[#This Row],[EKA]]&lt;&gt;"",IF(XPlan_rawFinal[[#This Row],[Eksaminator_samlet]]&lt;&gt;"",XPlan_rawFinal[[#This Row],[Eksaminator_samlet]],""),"")</f>
        <v>Luciana Tavares</v>
      </c>
      <c r="J116" t="str">
        <f>IF(XPlan[[#This Row],[EKA]]&lt;&gt;"",IF(OR(XPlan_rawFinal[[#This Row],[Censur]]="(tom)",XPlan_rawFinal[[#This Row],[Censur]]=""),"",XPlan_rawFinal[[#This Row],[Censur]]),"")</f>
        <v>Second examiner: Internal</v>
      </c>
      <c r="K1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116" t="s">
        <v>90</v>
      </c>
      <c r="M116" t="str">
        <f>IF(XPlan[[#This Row],[EKA]]&lt;&gt;"",IF(XPlan_rawFinal[[#This Row],[BEMÆRK]]&lt;&gt;"(tom)",XPlan_rawFinal[[#This Row],[BEMÆRK]],""),"")</f>
        <v/>
      </c>
      <c r="N11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Sdb.,,,,BSc in Mechanical Engineering - Sdb.,BSc in Mechatronic Engineering - Sdb.,,,,,,,,,All exams</v>
      </c>
      <c r="Q116" t="s">
        <v>107</v>
      </c>
      <c r="R116" t="s">
        <v>357</v>
      </c>
      <c r="S116" t="s">
        <v>194</v>
      </c>
      <c r="T116" t="s">
        <v>358</v>
      </c>
      <c r="U116" t="s">
        <v>291</v>
      </c>
      <c r="V116" t="s">
        <v>167</v>
      </c>
      <c r="W116" s="4">
        <v>46184</v>
      </c>
      <c r="Y116" t="s">
        <v>195</v>
      </c>
      <c r="Z116" t="s">
        <v>97</v>
      </c>
      <c r="AA116" t="s">
        <v>98</v>
      </c>
      <c r="AB116" s="4">
        <v>46254</v>
      </c>
      <c r="AE116" t="s">
        <v>99</v>
      </c>
      <c r="AF116" t="s">
        <v>95</v>
      </c>
      <c r="AG116" t="s">
        <v>100</v>
      </c>
      <c r="AH116" t="s">
        <v>19</v>
      </c>
      <c r="AI116" t="s">
        <v>20</v>
      </c>
      <c r="AJ116" t="s">
        <v>100</v>
      </c>
      <c r="AK116" t="s">
        <v>100</v>
      </c>
      <c r="AL116" t="s">
        <v>100</v>
      </c>
      <c r="AM116" t="s">
        <v>24</v>
      </c>
      <c r="AN116" t="s">
        <v>25</v>
      </c>
      <c r="AO116" t="s">
        <v>100</v>
      </c>
      <c r="AP116" t="s">
        <v>100</v>
      </c>
      <c r="AQ116" t="s">
        <v>100</v>
      </c>
      <c r="AR116" t="s">
        <v>100</v>
      </c>
      <c r="AS116" t="s">
        <v>100</v>
      </c>
      <c r="AT116" t="s">
        <v>100</v>
      </c>
      <c r="AU116" t="s">
        <v>100</v>
      </c>
      <c r="AV116" t="s">
        <v>100</v>
      </c>
      <c r="AY116" t="s">
        <v>321</v>
      </c>
      <c r="AZ116" t="s">
        <v>322</v>
      </c>
      <c r="BA116" t="s">
        <v>323</v>
      </c>
      <c r="BB116" t="s">
        <v>95</v>
      </c>
      <c r="BC116" t="s">
        <v>95</v>
      </c>
      <c r="BD116" s="4">
        <v>46185</v>
      </c>
      <c r="BE116" s="4"/>
      <c r="BF116" t="s">
        <v>505</v>
      </c>
      <c r="BG116" t="s">
        <v>111</v>
      </c>
      <c r="BH116" t="s">
        <v>98</v>
      </c>
      <c r="BI116" s="4">
        <v>46258</v>
      </c>
      <c r="BJ116" s="4"/>
      <c r="BL116" t="s">
        <v>99</v>
      </c>
      <c r="BM116" t="s">
        <v>95</v>
      </c>
      <c r="BN116" t="s">
        <v>100</v>
      </c>
      <c r="BO116" t="s">
        <v>100</v>
      </c>
      <c r="BP116" t="s">
        <v>100</v>
      </c>
      <c r="BQ116" t="s">
        <v>100</v>
      </c>
      <c r="BR116" t="s">
        <v>100</v>
      </c>
      <c r="BS116" t="s">
        <v>100</v>
      </c>
      <c r="BT116" t="s">
        <v>100</v>
      </c>
      <c r="BU116" t="s">
        <v>100</v>
      </c>
      <c r="BV116" t="s">
        <v>100</v>
      </c>
      <c r="BW116" t="s">
        <v>100</v>
      </c>
      <c r="BX116" t="s">
        <v>100</v>
      </c>
      <c r="BY116" t="s">
        <v>100</v>
      </c>
      <c r="BZ116" t="s">
        <v>30</v>
      </c>
      <c r="CA116" t="s">
        <v>100</v>
      </c>
      <c r="CB116" t="s">
        <v>100</v>
      </c>
      <c r="CC116" t="s">
        <v>33</v>
      </c>
      <c r="CE116" t="s">
        <v>461</v>
      </c>
      <c r="CF116" s="34" t="s">
        <v>462</v>
      </c>
      <c r="CG116" s="34" t="s">
        <v>463</v>
      </c>
      <c r="CH116" s="34" t="s">
        <v>291</v>
      </c>
      <c r="CI116" s="34" t="s">
        <v>95</v>
      </c>
      <c r="CJ116" s="35">
        <v>46188</v>
      </c>
      <c r="CK116" s="35"/>
      <c r="CL116" s="34" t="s">
        <v>528</v>
      </c>
      <c r="CM116" s="34" t="s">
        <v>97</v>
      </c>
      <c r="CN116" s="34" t="s">
        <v>104</v>
      </c>
      <c r="CO116" s="35">
        <v>46247</v>
      </c>
      <c r="CP116" s="35"/>
      <c r="CQ116" s="34"/>
      <c r="CR116" t="s">
        <v>99</v>
      </c>
      <c r="CS116" t="s">
        <v>95</v>
      </c>
      <c r="CT116" t="s">
        <v>100</v>
      </c>
      <c r="CU116" t="s">
        <v>100</v>
      </c>
      <c r="CV116" t="s">
        <v>20</v>
      </c>
      <c r="CW116" t="s">
        <v>100</v>
      </c>
      <c r="CX116" t="s">
        <v>100</v>
      </c>
      <c r="CY116" t="s">
        <v>23</v>
      </c>
      <c r="CZ116" t="s">
        <v>100</v>
      </c>
      <c r="DA116" t="s">
        <v>25</v>
      </c>
      <c r="DB116" t="s">
        <v>100</v>
      </c>
      <c r="DC116" t="s">
        <v>100</v>
      </c>
      <c r="DD116" t="s">
        <v>100</v>
      </c>
      <c r="DE116" t="s">
        <v>100</v>
      </c>
      <c r="DF116" t="s">
        <v>100</v>
      </c>
      <c r="DG116" t="s">
        <v>100</v>
      </c>
      <c r="DH116" t="s">
        <v>100</v>
      </c>
      <c r="DI116" t="s">
        <v>100</v>
      </c>
      <c r="DK116" t="str">
        <f>IF(AND(XPlan_raw[[#This Row],[BEng in Electronics]]&lt;&gt;"(tom)",XPlan_raw[[#This Row],[BEng in Electronics]]&lt;&gt;""),CT$11,"")</f>
        <v/>
      </c>
      <c r="DL116" t="str">
        <f>IF(AND(XPlan_raw[[#This Row],[BEng in Mechanical Engineering]]&lt;&gt;"(tom)",XPlan_raw[[#This Row],[BEng in Mechanical Engineering]]&lt;&gt;""),CU$11,"")</f>
        <v/>
      </c>
      <c r="DM116" t="str">
        <f>IF(AND(XPlan_raw[[#This Row],[BEng in Mechatronics]]&lt;&gt;"(tom)",XPlan_raw[[#This Row],[BEng in Mechatronics]]&lt;&gt;""),CV$11,"")</f>
        <v>BEng in Mechatronics - Sdb.</v>
      </c>
      <c r="DN116" t="str">
        <f>IF(AND(XPlan_raw[[#This Row],[BSc in Electronics]]&lt;&gt;"(tom)",XPlan_raw[[#This Row],[BSc in Electronics]]&lt;&gt;""),CW$11,"")</f>
        <v/>
      </c>
      <c r="DO116" t="str">
        <f>IF(AND(XPlan_raw[[#This Row],[BSc in I&amp;B]]&lt;&gt;"(tom)",XPlan_raw[[#This Row],[BSc in I&amp;B]]&lt;&gt;""),CX$11,"")</f>
        <v/>
      </c>
      <c r="DP116" t="str">
        <f>IF(AND(XPlan_raw[[#This Row],[BSc in Software]]&lt;&gt;"(tom)",XPlan_raw[[#This Row],[BSc in Software]]&lt;&gt;""),CY$11,"")</f>
        <v>BSc in Software Engineering -. Sdb.</v>
      </c>
      <c r="DQ116" t="str">
        <f>IF(AND(XPlan_raw[[#This Row],[BSc in Mechanical Engineering]]&lt;&gt;"(tom)",XPlan_raw[[#This Row],[BSc in Mechanical Engineering]]&lt;&gt;""),CZ$11,"")</f>
        <v/>
      </c>
      <c r="DR116" t="str">
        <f>IF(AND(XPlan_raw[[#This Row],[BSc in Mechatronic Engineering]]&lt;&gt;"(tom)",XPlan_raw[[#This Row],[BSc in Mechatronic Engineering]]&lt;&gt;""),DA$11,"")</f>
        <v>BSc in Mechatronic Engineering - Sdb.</v>
      </c>
      <c r="DS116" t="str">
        <f>IF(AND(XPlan_raw[[#This Row],[MSc in Electronics]]&lt;&gt;"(tom)",XPlan_raw[[#This Row],[MSc in Electronics]]&lt;&gt;""),DB$11,"")</f>
        <v/>
      </c>
      <c r="DT116" t="str">
        <f>IF(AND(XPlan_raw[[#This Row],[MSc in I&amp;B]]&lt;&gt;"(tom)",XPlan_raw[[#This Row],[MSc in I&amp;B]]&lt;&gt;""),DC$11,"")</f>
        <v/>
      </c>
      <c r="DU116" t="str">
        <f>IF(AND(XPlan_raw[[#This Row],[MSc in Pysics and Technology]]&lt;&gt;"(tom)",XPlan_raw[[#This Row],[MSc in Pysics and Technology]]&lt;&gt;""),DD$11,"")</f>
        <v/>
      </c>
      <c r="DV116" t="str">
        <f>IF(AND(XPlan_raw[[#This Row],[MSc in Software]]&lt;&gt;"(tom)",XPlan_raw[[#This Row],[MSc in Software]]&lt;&gt;""),DE$11,"")</f>
        <v/>
      </c>
      <c r="DW116" t="str">
        <f>IF(AND(XPlan_raw[[#This Row],[MSc in Mechanical Engineering]]&lt;&gt;"(tom)",XPlan_raw[[#This Row],[MSc in Mechanical Engineering]]&lt;&gt;""),DF$11,"")</f>
        <v/>
      </c>
      <c r="DX116" t="str">
        <f>IF(AND(XPlan_raw[[#This Row],[MSc in Mechatronic Engineering]]&lt;&gt;"(tom)",XPlan_raw[[#This Row],[MSc in Mechatronic Engineering]]&lt;&gt;""),DG$11,"")</f>
        <v/>
      </c>
      <c r="DY116" t="str">
        <f>IF(AND(XPlan_raw[[#This Row],[MSc in Supply Chain Digitalisation ]]&lt;&gt;"(tom)",XPlan_raw[[#This Row],[MSc in Supply Chain Digitalisation ]]&lt;&gt;""),DH$11,"")</f>
        <v/>
      </c>
      <c r="DZ116" t="str">
        <f>IF(AND(XPlan_raw[[#This Row],[Enkeltfag/Exchange]]&lt;&gt;"(tom)",XPlan_raw[[#This Row],[Enkeltfag/Exchange]]&lt;&gt;""),DI$11,"")</f>
        <v/>
      </c>
    </row>
    <row r="117" spans="2:130" x14ac:dyDescent="0.25">
      <c r="B117" t="str">
        <f>IF(Q117="ja",XPlan_rawFinal[[#This Row],[EKA_kode]],"")</f>
        <v>T320020402</v>
      </c>
      <c r="C117" t="str">
        <f>IF(XPlan[[#This Row],[EKA]]&lt;&gt;"",XPlan_rawFinal[[#This Row],[eka_langtnavn]],"")</f>
        <v>Machine Components</v>
      </c>
      <c r="D117" t="str">
        <f>IF(XPlan[[#This Row],[EKA]]&lt;&gt;"",IF(XPlan_rawFinal[[#This Row],[Interne-kode]]&lt;&gt;"(tom)",XPlan_rawFinal[[#This Row],[Interne-kode]],""),"")</f>
        <v>ME-MAC</v>
      </c>
      <c r="E11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2,6</v>
      </c>
      <c r="F1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11-06-2026 - 18-06-2026</v>
      </c>
      <c r="G117" t="str">
        <f>IF(XPlan[[#This Row],[EKA]]&lt;&gt;"",IF(XPlan_rawFinal[[#This Row],[Campus]]&lt;&gt;"(tom)",XPlan_rawFinal[[#This Row],[Campus]],""),"")</f>
        <v>Sønderborg</v>
      </c>
      <c r="H117" t="str">
        <f>IF(XPlan[[#This Row],[EKA]]&lt;&gt;"",IF(OR(XPlan_rawFinal[[#This Row],[Prøveform]]="(tom)",XPlan_rawFinal[[#This Row],[Prøveform]]=""),"",XPlan_rawFinal[[#This Row],[Prøveform]]),"")</f>
        <v>Oral examination</v>
      </c>
      <c r="I117" t="str">
        <f>IF(XPlan[[#This Row],[EKA]]&lt;&gt;"",IF(XPlan_rawFinal[[#This Row],[Eksaminator_samlet]]&lt;&gt;"",XPlan_rawFinal[[#This Row],[Eksaminator_samlet]],""),"")</f>
        <v>Andrei-Alexandru Popa</v>
      </c>
      <c r="J117" t="str">
        <f>IF(XPlan[[#This Row],[EKA]]&lt;&gt;"",IF(OR(XPlan_rawFinal[[#This Row],[Censur]]="(tom)",XPlan_rawFinal[[#This Row],[Censur]]=""),"",XPlan_rawFinal[[#This Row],[Censur]]),"")</f>
        <v>Second examiner: External</v>
      </c>
      <c r="K1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20-08-2026 - 21-08-2026</v>
      </c>
      <c r="L117" t="s">
        <v>90</v>
      </c>
      <c r="M117" t="str">
        <f>IF(XPlan[[#This Row],[EKA]]&lt;&gt;"",IF(XPlan_rawFinal[[#This Row],[BEMÆRK]]&lt;&gt;"(tom)",XPlan_rawFinal[[#This Row],[BEMÆRK]],""),"")</f>
        <v/>
      </c>
      <c r="N11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Sdb.,,BSc in Enginreering, Innovation and Business - Sdb.,,BSc in Mechanical Engineering - Sdb.,BSc in Mechatronic Engineering - Sdb.,,,,,,,,,All exams</v>
      </c>
      <c r="Q117" t="s">
        <v>107</v>
      </c>
      <c r="R117" t="s">
        <v>295</v>
      </c>
      <c r="S117" t="s">
        <v>296</v>
      </c>
      <c r="T117" t="s">
        <v>297</v>
      </c>
      <c r="U117" t="s">
        <v>291</v>
      </c>
      <c r="V117" t="s">
        <v>149</v>
      </c>
      <c r="W117" s="4">
        <v>46184</v>
      </c>
      <c r="X117" s="4">
        <v>46191</v>
      </c>
      <c r="Y117" t="s">
        <v>178</v>
      </c>
      <c r="Z117" t="s">
        <v>111</v>
      </c>
      <c r="AA117" t="s">
        <v>112</v>
      </c>
      <c r="AB117" s="4">
        <v>46254</v>
      </c>
      <c r="AC117" s="4">
        <v>46255</v>
      </c>
      <c r="AE117" t="s">
        <v>99</v>
      </c>
      <c r="AF117" t="s">
        <v>95</v>
      </c>
      <c r="AG117" t="s">
        <v>100</v>
      </c>
      <c r="AH117" t="s">
        <v>19</v>
      </c>
      <c r="AI117" t="s">
        <v>20</v>
      </c>
      <c r="AJ117" t="s">
        <v>100</v>
      </c>
      <c r="AK117" t="s">
        <v>22</v>
      </c>
      <c r="AL117" t="s">
        <v>100</v>
      </c>
      <c r="AM117" t="s">
        <v>24</v>
      </c>
      <c r="AN117" t="s">
        <v>25</v>
      </c>
      <c r="AO117" t="s">
        <v>100</v>
      </c>
      <c r="AP117" t="s">
        <v>100</v>
      </c>
      <c r="AQ117" t="s">
        <v>100</v>
      </c>
      <c r="AR117" t="s">
        <v>100</v>
      </c>
      <c r="AS117" t="s">
        <v>100</v>
      </c>
      <c r="AT117" t="s">
        <v>100</v>
      </c>
      <c r="AU117" t="s">
        <v>100</v>
      </c>
      <c r="AV117" t="s">
        <v>100</v>
      </c>
      <c r="AY117" t="s">
        <v>448</v>
      </c>
      <c r="AZ117" t="s">
        <v>449</v>
      </c>
      <c r="BA117" t="s">
        <v>450</v>
      </c>
      <c r="BB117" t="s">
        <v>95</v>
      </c>
      <c r="BC117" t="s">
        <v>95</v>
      </c>
      <c r="BD117" s="4">
        <v>46185</v>
      </c>
      <c r="BE117" s="4"/>
      <c r="BF117" t="s">
        <v>526</v>
      </c>
      <c r="BG117" t="s">
        <v>103</v>
      </c>
      <c r="BH117" t="s">
        <v>104</v>
      </c>
      <c r="BI117" s="4">
        <v>46258</v>
      </c>
      <c r="BJ117" s="4"/>
      <c r="BL117" t="s">
        <v>99</v>
      </c>
      <c r="BM117" t="s">
        <v>95</v>
      </c>
      <c r="BN117" t="s">
        <v>100</v>
      </c>
      <c r="BO117" t="s">
        <v>100</v>
      </c>
      <c r="BP117" t="s">
        <v>100</v>
      </c>
      <c r="BQ117" t="s">
        <v>100</v>
      </c>
      <c r="BR117" t="s">
        <v>100</v>
      </c>
      <c r="BS117" t="s">
        <v>100</v>
      </c>
      <c r="BT117" t="s">
        <v>100</v>
      </c>
      <c r="BU117" t="s">
        <v>100</v>
      </c>
      <c r="BV117" t="s">
        <v>100</v>
      </c>
      <c r="BW117" t="s">
        <v>100</v>
      </c>
      <c r="BX117" t="s">
        <v>100</v>
      </c>
      <c r="BY117" t="s">
        <v>100</v>
      </c>
      <c r="BZ117" t="s">
        <v>100</v>
      </c>
      <c r="CA117" t="s">
        <v>100</v>
      </c>
      <c r="CB117" t="s">
        <v>100</v>
      </c>
      <c r="CC117" t="s">
        <v>100</v>
      </c>
      <c r="CE117" t="s">
        <v>464</v>
      </c>
      <c r="CF117" s="34" t="s">
        <v>465</v>
      </c>
      <c r="CG117" s="34" t="s">
        <v>466</v>
      </c>
      <c r="CH117" s="34" t="s">
        <v>291</v>
      </c>
      <c r="CI117" s="34" t="s">
        <v>95</v>
      </c>
      <c r="CJ117" s="35">
        <v>46195</v>
      </c>
      <c r="CK117" s="35">
        <v>46199</v>
      </c>
      <c r="CL117" s="34" t="s">
        <v>529</v>
      </c>
      <c r="CM117" s="34" t="s">
        <v>109</v>
      </c>
      <c r="CN117" s="34" t="s">
        <v>112</v>
      </c>
      <c r="CO117" s="35">
        <v>46252</v>
      </c>
      <c r="CP117" s="35"/>
      <c r="CQ117" s="34" t="s">
        <v>134</v>
      </c>
      <c r="CR117" t="s">
        <v>99</v>
      </c>
      <c r="CS117" t="s">
        <v>95</v>
      </c>
      <c r="CT117" t="s">
        <v>100</v>
      </c>
      <c r="CU117" t="s">
        <v>100</v>
      </c>
      <c r="CV117" t="s">
        <v>100</v>
      </c>
      <c r="CW117" t="s">
        <v>100</v>
      </c>
      <c r="CX117" t="s">
        <v>100</v>
      </c>
      <c r="CY117" t="s">
        <v>23</v>
      </c>
      <c r="CZ117" t="s">
        <v>100</v>
      </c>
      <c r="DA117" t="s">
        <v>100</v>
      </c>
      <c r="DB117" t="s">
        <v>100</v>
      </c>
      <c r="DC117" t="s">
        <v>100</v>
      </c>
      <c r="DD117" t="s">
        <v>100</v>
      </c>
      <c r="DE117" t="s">
        <v>100</v>
      </c>
      <c r="DF117" t="s">
        <v>100</v>
      </c>
      <c r="DG117" t="s">
        <v>100</v>
      </c>
      <c r="DH117" t="s">
        <v>100</v>
      </c>
      <c r="DI117" t="s">
        <v>100</v>
      </c>
      <c r="DK117" t="str">
        <f>IF(AND(XPlan_raw[[#This Row],[BEng in Electronics]]&lt;&gt;"(tom)",XPlan_raw[[#This Row],[BEng in Electronics]]&lt;&gt;""),CT$11,"")</f>
        <v/>
      </c>
      <c r="DL117" t="str">
        <f>IF(AND(XPlan_raw[[#This Row],[BEng in Mechanical Engineering]]&lt;&gt;"(tom)",XPlan_raw[[#This Row],[BEng in Mechanical Engineering]]&lt;&gt;""),CU$11,"")</f>
        <v/>
      </c>
      <c r="DM117" t="str">
        <f>IF(AND(XPlan_raw[[#This Row],[BEng in Mechatronics]]&lt;&gt;"(tom)",XPlan_raw[[#This Row],[BEng in Mechatronics]]&lt;&gt;""),CV$11,"")</f>
        <v/>
      </c>
      <c r="DN117" t="str">
        <f>IF(AND(XPlan_raw[[#This Row],[BSc in Electronics]]&lt;&gt;"(tom)",XPlan_raw[[#This Row],[BSc in Electronics]]&lt;&gt;""),CW$11,"")</f>
        <v/>
      </c>
      <c r="DO117" t="str">
        <f>IF(AND(XPlan_raw[[#This Row],[BSc in I&amp;B]]&lt;&gt;"(tom)",XPlan_raw[[#This Row],[BSc in I&amp;B]]&lt;&gt;""),CX$11,"")</f>
        <v/>
      </c>
      <c r="DP117" t="str">
        <f>IF(AND(XPlan_raw[[#This Row],[BSc in Software]]&lt;&gt;"(tom)",XPlan_raw[[#This Row],[BSc in Software]]&lt;&gt;""),CY$11,"")</f>
        <v>BSc in Software Engineering -. Sdb.</v>
      </c>
      <c r="DQ117" t="str">
        <f>IF(AND(XPlan_raw[[#This Row],[BSc in Mechanical Engineering]]&lt;&gt;"(tom)",XPlan_raw[[#This Row],[BSc in Mechanical Engineering]]&lt;&gt;""),CZ$11,"")</f>
        <v/>
      </c>
      <c r="DR117" t="str">
        <f>IF(AND(XPlan_raw[[#This Row],[BSc in Mechatronic Engineering]]&lt;&gt;"(tom)",XPlan_raw[[#This Row],[BSc in Mechatronic Engineering]]&lt;&gt;""),DA$11,"")</f>
        <v/>
      </c>
      <c r="DS117" t="str">
        <f>IF(AND(XPlan_raw[[#This Row],[MSc in Electronics]]&lt;&gt;"(tom)",XPlan_raw[[#This Row],[MSc in Electronics]]&lt;&gt;""),DB$11,"")</f>
        <v/>
      </c>
      <c r="DT117" t="str">
        <f>IF(AND(XPlan_raw[[#This Row],[MSc in I&amp;B]]&lt;&gt;"(tom)",XPlan_raw[[#This Row],[MSc in I&amp;B]]&lt;&gt;""),DC$11,"")</f>
        <v/>
      </c>
      <c r="DU117" t="str">
        <f>IF(AND(XPlan_raw[[#This Row],[MSc in Pysics and Technology]]&lt;&gt;"(tom)",XPlan_raw[[#This Row],[MSc in Pysics and Technology]]&lt;&gt;""),DD$11,"")</f>
        <v/>
      </c>
      <c r="DV117" t="str">
        <f>IF(AND(XPlan_raw[[#This Row],[MSc in Software]]&lt;&gt;"(tom)",XPlan_raw[[#This Row],[MSc in Software]]&lt;&gt;""),DE$11,"")</f>
        <v/>
      </c>
      <c r="DW117" t="str">
        <f>IF(AND(XPlan_raw[[#This Row],[MSc in Mechanical Engineering]]&lt;&gt;"(tom)",XPlan_raw[[#This Row],[MSc in Mechanical Engineering]]&lt;&gt;""),DF$11,"")</f>
        <v/>
      </c>
      <c r="DX117" t="str">
        <f>IF(AND(XPlan_raw[[#This Row],[MSc in Mechatronic Engineering]]&lt;&gt;"(tom)",XPlan_raw[[#This Row],[MSc in Mechatronic Engineering]]&lt;&gt;""),DG$11,"")</f>
        <v/>
      </c>
      <c r="DY117" t="str">
        <f>IF(AND(XPlan_raw[[#This Row],[MSc in Supply Chain Digitalisation ]]&lt;&gt;"(tom)",XPlan_raw[[#This Row],[MSc in Supply Chain Digitalisation ]]&lt;&gt;""),DH$11,"")</f>
        <v/>
      </c>
      <c r="DZ117" t="str">
        <f>IF(AND(XPlan_raw[[#This Row],[Enkeltfag/Exchange]]&lt;&gt;"(tom)",XPlan_raw[[#This Row],[Enkeltfag/Exchange]]&lt;&gt;""),DI$11,"")</f>
        <v/>
      </c>
    </row>
    <row r="118" spans="2:130" x14ac:dyDescent="0.25">
      <c r="B118" t="str">
        <f>IF(Q118="ja",XPlan_rawFinal[[#This Row],[EKA_kode]],"")</f>
        <v>T290005402</v>
      </c>
      <c r="C118" t="str">
        <f>IF(XPlan[[#This Row],[EKA]]&lt;&gt;"",XPlan_rawFinal[[#This Row],[eka_langtnavn]],"")</f>
        <v xml:space="preserve">Machine Learning </v>
      </c>
      <c r="D118" t="str">
        <f>IF(XPlan[[#This Row],[EKA]]&lt;&gt;"",IF(XPlan_rawFinal[[#This Row],[Interne-kode]]&lt;&gt;"(tom)",XPlan_rawFinal[[#This Row],[Interne-kode]],""),"")</f>
        <v>SCD-ML</v>
      </c>
      <c r="E11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11-06-2026 - 12-06-2026</v>
      </c>
      <c r="G118" t="str">
        <f>IF(XPlan[[#This Row],[EKA]]&lt;&gt;"",IF(XPlan_rawFinal[[#This Row],[Campus]]&lt;&gt;"(tom)",XPlan_rawFinal[[#This Row],[Campus]],""),"")</f>
        <v>Sønderborg</v>
      </c>
      <c r="H118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18" t="str">
        <f>IF(XPlan[[#This Row],[EKA]]&lt;&gt;"",IF(XPlan_rawFinal[[#This Row],[Eksaminator_samlet]]&lt;&gt;"",XPlan_rawFinal[[#This Row],[Eksaminator_samlet]],""),"")</f>
        <v>Tim Wächter</v>
      </c>
      <c r="J118" t="str">
        <f>IF(XPlan[[#This Row],[EKA]]&lt;&gt;"",IF(OR(XPlan_rawFinal[[#This Row],[Censur]]="(tom)",XPlan_rawFinal[[#This Row],[Censur]]=""),"",XPlan_rawFinal[[#This Row],[Censur]]),"")</f>
        <v>Second examiner: Internal</v>
      </c>
      <c r="K1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118" t="s">
        <v>90</v>
      </c>
      <c r="M118" t="str">
        <f>IF(XPlan[[#This Row],[EKA]]&lt;&gt;"",IF(XPlan_rawFinal[[#This Row],[BEMÆRK]]&lt;&gt;"(tom)",XPlan_rawFinal[[#This Row],[BEMÆRK]],""),"")</f>
        <v/>
      </c>
      <c r="N11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Sdb.,,,,,MSc in Supply Chain Digitalisation - Sdb.,,All exams</v>
      </c>
      <c r="Q118" t="s">
        <v>107</v>
      </c>
      <c r="R118" t="s">
        <v>232</v>
      </c>
      <c r="S118" t="s">
        <v>233</v>
      </c>
      <c r="T118" t="s">
        <v>234</v>
      </c>
      <c r="U118" t="s">
        <v>291</v>
      </c>
      <c r="V118" t="s">
        <v>95</v>
      </c>
      <c r="W118" s="4">
        <v>46184</v>
      </c>
      <c r="X118" s="4">
        <v>46185</v>
      </c>
      <c r="Y118" t="s">
        <v>130</v>
      </c>
      <c r="Z118" t="s">
        <v>109</v>
      </c>
      <c r="AA118" t="s">
        <v>98</v>
      </c>
      <c r="AB118" s="4">
        <v>46258</v>
      </c>
      <c r="AE118" t="s">
        <v>99</v>
      </c>
      <c r="AF118" t="s">
        <v>95</v>
      </c>
      <c r="AG118" t="s">
        <v>100</v>
      </c>
      <c r="AH118" t="s">
        <v>100</v>
      </c>
      <c r="AI118" t="s">
        <v>100</v>
      </c>
      <c r="AJ118" t="s">
        <v>100</v>
      </c>
      <c r="AK118" t="s">
        <v>100</v>
      </c>
      <c r="AL118" t="s">
        <v>100</v>
      </c>
      <c r="AM118" t="s">
        <v>100</v>
      </c>
      <c r="AN118" t="s">
        <v>100</v>
      </c>
      <c r="AO118" t="s">
        <v>100</v>
      </c>
      <c r="AP118" t="s">
        <v>27</v>
      </c>
      <c r="AQ118" t="s">
        <v>100</v>
      </c>
      <c r="AR118" t="s">
        <v>100</v>
      </c>
      <c r="AS118" t="s">
        <v>100</v>
      </c>
      <c r="AT118" t="s">
        <v>100</v>
      </c>
      <c r="AU118" t="s">
        <v>32</v>
      </c>
      <c r="AV118" t="s">
        <v>100</v>
      </c>
      <c r="AY118" t="s">
        <v>461</v>
      </c>
      <c r="AZ118" t="s">
        <v>462</v>
      </c>
      <c r="BA118" t="s">
        <v>463</v>
      </c>
      <c r="BB118" t="s">
        <v>95</v>
      </c>
      <c r="BC118" t="s">
        <v>95</v>
      </c>
      <c r="BD118" s="4">
        <v>46188</v>
      </c>
      <c r="BE118" s="4"/>
      <c r="BF118" t="s">
        <v>528</v>
      </c>
      <c r="BG118" t="s">
        <v>97</v>
      </c>
      <c r="BH118" t="s">
        <v>104</v>
      </c>
      <c r="BI118" s="4">
        <v>46247</v>
      </c>
      <c r="BJ118" s="4"/>
      <c r="BL118" t="s">
        <v>99</v>
      </c>
      <c r="BM118" t="s">
        <v>95</v>
      </c>
      <c r="BN118" t="s">
        <v>100</v>
      </c>
      <c r="BO118" t="s">
        <v>100</v>
      </c>
      <c r="BP118" t="s">
        <v>20</v>
      </c>
      <c r="BQ118" t="s">
        <v>100</v>
      </c>
      <c r="BR118" t="s">
        <v>100</v>
      </c>
      <c r="BS118" t="s">
        <v>23</v>
      </c>
      <c r="BT118" t="s">
        <v>100</v>
      </c>
      <c r="BU118" t="s">
        <v>25</v>
      </c>
      <c r="BV118" t="s">
        <v>100</v>
      </c>
      <c r="BW118" t="s">
        <v>100</v>
      </c>
      <c r="BX118" t="s">
        <v>100</v>
      </c>
      <c r="BY118" t="s">
        <v>100</v>
      </c>
      <c r="BZ118" t="s">
        <v>100</v>
      </c>
      <c r="CA118" t="s">
        <v>100</v>
      </c>
      <c r="CB118" t="s">
        <v>100</v>
      </c>
      <c r="CC118" t="s">
        <v>100</v>
      </c>
      <c r="CE118" t="s">
        <v>467</v>
      </c>
      <c r="CF118" s="34" t="s">
        <v>468</v>
      </c>
      <c r="CG118" s="34" t="s">
        <v>469</v>
      </c>
      <c r="CH118" s="34" t="s">
        <v>291</v>
      </c>
      <c r="CI118" s="34" t="s">
        <v>95</v>
      </c>
      <c r="CJ118" s="35">
        <v>46181</v>
      </c>
      <c r="CK118" s="35"/>
      <c r="CL118" s="34" t="s">
        <v>530</v>
      </c>
      <c r="CM118" s="34" t="s">
        <v>97</v>
      </c>
      <c r="CN118" s="34" t="s">
        <v>104</v>
      </c>
      <c r="CO118" s="35">
        <v>46255</v>
      </c>
      <c r="CP118" s="35"/>
      <c r="CQ118" s="34"/>
      <c r="CR118" t="s">
        <v>99</v>
      </c>
      <c r="CS118" t="s">
        <v>95</v>
      </c>
      <c r="CT118" t="s">
        <v>100</v>
      </c>
      <c r="CU118" t="s">
        <v>100</v>
      </c>
      <c r="CV118" t="s">
        <v>100</v>
      </c>
      <c r="CW118" t="s">
        <v>100</v>
      </c>
      <c r="CX118" t="s">
        <v>100</v>
      </c>
      <c r="CY118" t="s">
        <v>23</v>
      </c>
      <c r="CZ118" t="s">
        <v>100</v>
      </c>
      <c r="DA118" t="s">
        <v>100</v>
      </c>
      <c r="DB118" t="s">
        <v>100</v>
      </c>
      <c r="DC118" t="s">
        <v>100</v>
      </c>
      <c r="DD118" t="s">
        <v>100</v>
      </c>
      <c r="DE118" t="s">
        <v>100</v>
      </c>
      <c r="DF118" t="s">
        <v>100</v>
      </c>
      <c r="DG118" t="s">
        <v>100</v>
      </c>
      <c r="DH118" t="s">
        <v>100</v>
      </c>
      <c r="DI118" t="s">
        <v>100</v>
      </c>
      <c r="DK118" t="str">
        <f>IF(AND(XPlan_raw[[#This Row],[BEng in Electronics]]&lt;&gt;"(tom)",XPlan_raw[[#This Row],[BEng in Electronics]]&lt;&gt;""),CT$11,"")</f>
        <v/>
      </c>
      <c r="DL118" t="str">
        <f>IF(AND(XPlan_raw[[#This Row],[BEng in Mechanical Engineering]]&lt;&gt;"(tom)",XPlan_raw[[#This Row],[BEng in Mechanical Engineering]]&lt;&gt;""),CU$11,"")</f>
        <v/>
      </c>
      <c r="DM118" t="str">
        <f>IF(AND(XPlan_raw[[#This Row],[BEng in Mechatronics]]&lt;&gt;"(tom)",XPlan_raw[[#This Row],[BEng in Mechatronics]]&lt;&gt;""),CV$11,"")</f>
        <v/>
      </c>
      <c r="DN118" t="str">
        <f>IF(AND(XPlan_raw[[#This Row],[BSc in Electronics]]&lt;&gt;"(tom)",XPlan_raw[[#This Row],[BSc in Electronics]]&lt;&gt;""),CW$11,"")</f>
        <v/>
      </c>
      <c r="DO118" t="str">
        <f>IF(AND(XPlan_raw[[#This Row],[BSc in I&amp;B]]&lt;&gt;"(tom)",XPlan_raw[[#This Row],[BSc in I&amp;B]]&lt;&gt;""),CX$11,"")</f>
        <v/>
      </c>
      <c r="DP118" t="str">
        <f>IF(AND(XPlan_raw[[#This Row],[BSc in Software]]&lt;&gt;"(tom)",XPlan_raw[[#This Row],[BSc in Software]]&lt;&gt;""),CY$11,"")</f>
        <v>BSc in Software Engineering -. Sdb.</v>
      </c>
      <c r="DQ118" t="str">
        <f>IF(AND(XPlan_raw[[#This Row],[BSc in Mechanical Engineering]]&lt;&gt;"(tom)",XPlan_raw[[#This Row],[BSc in Mechanical Engineering]]&lt;&gt;""),CZ$11,"")</f>
        <v/>
      </c>
      <c r="DR118" t="str">
        <f>IF(AND(XPlan_raw[[#This Row],[BSc in Mechatronic Engineering]]&lt;&gt;"(tom)",XPlan_raw[[#This Row],[BSc in Mechatronic Engineering]]&lt;&gt;""),DA$11,"")</f>
        <v/>
      </c>
      <c r="DS118" t="str">
        <f>IF(AND(XPlan_raw[[#This Row],[MSc in Electronics]]&lt;&gt;"(tom)",XPlan_raw[[#This Row],[MSc in Electronics]]&lt;&gt;""),DB$11,"")</f>
        <v/>
      </c>
      <c r="DT118" t="str">
        <f>IF(AND(XPlan_raw[[#This Row],[MSc in I&amp;B]]&lt;&gt;"(tom)",XPlan_raw[[#This Row],[MSc in I&amp;B]]&lt;&gt;""),DC$11,"")</f>
        <v/>
      </c>
      <c r="DU118" t="str">
        <f>IF(AND(XPlan_raw[[#This Row],[MSc in Pysics and Technology]]&lt;&gt;"(tom)",XPlan_raw[[#This Row],[MSc in Pysics and Technology]]&lt;&gt;""),DD$11,"")</f>
        <v/>
      </c>
      <c r="DV118" t="str">
        <f>IF(AND(XPlan_raw[[#This Row],[MSc in Software]]&lt;&gt;"(tom)",XPlan_raw[[#This Row],[MSc in Software]]&lt;&gt;""),DE$11,"")</f>
        <v/>
      </c>
      <c r="DW118" t="str">
        <f>IF(AND(XPlan_raw[[#This Row],[MSc in Mechanical Engineering]]&lt;&gt;"(tom)",XPlan_raw[[#This Row],[MSc in Mechanical Engineering]]&lt;&gt;""),DF$11,"")</f>
        <v/>
      </c>
      <c r="DX118" t="str">
        <f>IF(AND(XPlan_raw[[#This Row],[MSc in Mechatronic Engineering]]&lt;&gt;"(tom)",XPlan_raw[[#This Row],[MSc in Mechatronic Engineering]]&lt;&gt;""),DG$11,"")</f>
        <v/>
      </c>
      <c r="DY118" t="str">
        <f>IF(AND(XPlan_raw[[#This Row],[MSc in Supply Chain Digitalisation ]]&lt;&gt;"(tom)",XPlan_raw[[#This Row],[MSc in Supply Chain Digitalisation ]]&lt;&gt;""),DH$11,"")</f>
        <v/>
      </c>
      <c r="DZ118" t="str">
        <f>IF(AND(XPlan_raw[[#This Row],[Enkeltfag/Exchange]]&lt;&gt;"(tom)",XPlan_raw[[#This Row],[Enkeltfag/Exchange]]&lt;&gt;""),DI$11,"")</f>
        <v/>
      </c>
    </row>
    <row r="119" spans="2:130" x14ac:dyDescent="0.25">
      <c r="B119" t="str">
        <f>IF(Q119="ja",XPlan_rawFinal[[#This Row],[EKA_kode]],"")</f>
        <v>T630015402</v>
      </c>
      <c r="C119" t="str">
        <f>IF(XPlan[[#This Row],[EKA]]&lt;&gt;"",XPlan_rawFinal[[#This Row],[eka_langtnavn]],"")</f>
        <v xml:space="preserve">Algorithms and Data Structures </v>
      </c>
      <c r="D119" t="str">
        <f>IF(XPlan[[#This Row],[EKA]]&lt;&gt;"",IF(XPlan_rawFinal[[#This Row],[Interne-kode]]&lt;&gt;"(tom)",XPlan_rawFinal[[#This Row],[Interne-kode]],""),"")</f>
        <v>SE4S-ADS</v>
      </c>
      <c r="E11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119" t="str">
        <f>IF(XPlan[[#This Row],[EKA]]&lt;&gt;"",IF(XPlan_rawFinal[[#This Row],[Campus]]&lt;&gt;"(tom)",XPlan_rawFinal[[#This Row],[Campus]],""),"")</f>
        <v>Sønderborg</v>
      </c>
      <c r="H119" t="str">
        <f>IF(XPlan[[#This Row],[EKA]]&lt;&gt;"",IF(OR(XPlan_rawFinal[[#This Row],[Prøveform]]="(tom)",XPlan_rawFinal[[#This Row],[Prøveform]]=""),"",XPlan_rawFinal[[#This Row],[Prøveform]]),"")</f>
        <v>Written examination</v>
      </c>
      <c r="I119" t="str">
        <f>IF(XPlan[[#This Row],[EKA]]&lt;&gt;"",IF(XPlan_rawFinal[[#This Row],[Eksaminator_samlet]]&lt;&gt;"",XPlan_rawFinal[[#This Row],[Eksaminator_samlet]],""),"")</f>
        <v>Qusai Ramadan</v>
      </c>
      <c r="J119" t="str">
        <f>IF(XPlan[[#This Row],[EKA]]&lt;&gt;"",IF(OR(XPlan_rawFinal[[#This Row],[Censur]]="(tom)",XPlan_rawFinal[[#This Row],[Censur]]=""),"",XPlan_rawFinal[[#This Row],[Censur]]),"")</f>
        <v>Second examiner: None</v>
      </c>
      <c r="K1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19" t="s">
        <v>90</v>
      </c>
      <c r="M119" t="str">
        <f>IF(XPlan[[#This Row],[EKA]]&lt;&gt;"",IF(XPlan_rawFinal[[#This Row],[BEMÆRK]]&lt;&gt;"(tom)",XPlan_rawFinal[[#This Row],[BEMÆRK]],""),"")</f>
        <v/>
      </c>
      <c r="N11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119" t="s">
        <v>107</v>
      </c>
      <c r="R119" t="s">
        <v>482</v>
      </c>
      <c r="S119" t="s">
        <v>483</v>
      </c>
      <c r="T119" t="s">
        <v>484</v>
      </c>
      <c r="U119" t="s">
        <v>167</v>
      </c>
      <c r="V119" t="s">
        <v>95</v>
      </c>
      <c r="W119" s="4">
        <v>46185</v>
      </c>
      <c r="Y119" t="s">
        <v>205</v>
      </c>
      <c r="Z119" t="s">
        <v>97</v>
      </c>
      <c r="AA119" t="s">
        <v>104</v>
      </c>
      <c r="AB119" s="4">
        <v>46252</v>
      </c>
      <c r="AE119" t="s">
        <v>99</v>
      </c>
      <c r="AF119" t="s">
        <v>95</v>
      </c>
      <c r="AG119" t="s">
        <v>100</v>
      </c>
      <c r="AH119" t="s">
        <v>100</v>
      </c>
      <c r="AI119" t="s">
        <v>100</v>
      </c>
      <c r="AJ119" t="s">
        <v>100</v>
      </c>
      <c r="AK119" t="s">
        <v>100</v>
      </c>
      <c r="AL119" t="s">
        <v>23</v>
      </c>
      <c r="AM119" t="s">
        <v>100</v>
      </c>
      <c r="AN119" t="s">
        <v>100</v>
      </c>
      <c r="AO119" t="s">
        <v>100</v>
      </c>
      <c r="AP119" t="s">
        <v>100</v>
      </c>
      <c r="AQ119" t="s">
        <v>100</v>
      </c>
      <c r="AR119" t="s">
        <v>100</v>
      </c>
      <c r="AS119" t="s">
        <v>100</v>
      </c>
      <c r="AT119" t="s">
        <v>100</v>
      </c>
      <c r="AU119" t="s">
        <v>100</v>
      </c>
      <c r="AV119" t="s">
        <v>100</v>
      </c>
      <c r="AY119" t="s">
        <v>433</v>
      </c>
      <c r="AZ119" t="s">
        <v>434</v>
      </c>
      <c r="BA119" t="s">
        <v>435</v>
      </c>
      <c r="BB119" t="s">
        <v>167</v>
      </c>
      <c r="BC119" t="s">
        <v>95</v>
      </c>
      <c r="BD119" s="4">
        <v>46188</v>
      </c>
      <c r="BE119" s="4">
        <v>46189</v>
      </c>
      <c r="BF119" t="s">
        <v>119</v>
      </c>
      <c r="BG119" t="s">
        <v>111</v>
      </c>
      <c r="BH119" t="s">
        <v>112</v>
      </c>
      <c r="BI119" s="4">
        <v>46260</v>
      </c>
      <c r="BJ119" s="4"/>
      <c r="BL119" t="s">
        <v>99</v>
      </c>
      <c r="BM119" t="s">
        <v>95</v>
      </c>
      <c r="BN119" t="s">
        <v>18</v>
      </c>
      <c r="BO119" t="s">
        <v>100</v>
      </c>
      <c r="BP119" t="s">
        <v>100</v>
      </c>
      <c r="BQ119" t="s">
        <v>100</v>
      </c>
      <c r="BR119" t="s">
        <v>100</v>
      </c>
      <c r="BS119" t="s">
        <v>100</v>
      </c>
      <c r="BT119" t="s">
        <v>100</v>
      </c>
      <c r="BU119" t="s">
        <v>100</v>
      </c>
      <c r="BV119" t="s">
        <v>100</v>
      </c>
      <c r="BW119" t="s">
        <v>100</v>
      </c>
      <c r="BX119" t="s">
        <v>100</v>
      </c>
      <c r="BY119" t="s">
        <v>100</v>
      </c>
      <c r="BZ119" t="s">
        <v>100</v>
      </c>
      <c r="CA119" t="s">
        <v>100</v>
      </c>
      <c r="CB119" t="s">
        <v>100</v>
      </c>
      <c r="CC119" t="s">
        <v>100</v>
      </c>
      <c r="CE119" t="s">
        <v>470</v>
      </c>
      <c r="CF119" s="34" t="s">
        <v>471</v>
      </c>
      <c r="CG119" s="34" t="s">
        <v>472</v>
      </c>
      <c r="CH119" s="34" t="s">
        <v>167</v>
      </c>
      <c r="CI119" s="34" t="s">
        <v>95</v>
      </c>
      <c r="CJ119" s="35">
        <v>46189</v>
      </c>
      <c r="CK119" s="35"/>
      <c r="CL119" s="34" t="s">
        <v>136</v>
      </c>
      <c r="CM119" s="34" t="s">
        <v>97</v>
      </c>
      <c r="CN119" s="34" t="s">
        <v>104</v>
      </c>
      <c r="CO119" s="35">
        <v>46255</v>
      </c>
      <c r="CP119" s="35"/>
      <c r="CQ119" s="34"/>
      <c r="CR119" t="s">
        <v>99</v>
      </c>
      <c r="CS119" t="s">
        <v>95</v>
      </c>
      <c r="CT119" t="s">
        <v>100</v>
      </c>
      <c r="CU119" t="s">
        <v>100</v>
      </c>
      <c r="CV119" t="s">
        <v>100</v>
      </c>
      <c r="CW119" t="s">
        <v>100</v>
      </c>
      <c r="CX119" t="s">
        <v>100</v>
      </c>
      <c r="CY119" t="s">
        <v>23</v>
      </c>
      <c r="CZ119" t="s">
        <v>100</v>
      </c>
      <c r="DA119" t="s">
        <v>100</v>
      </c>
      <c r="DB119" t="s">
        <v>100</v>
      </c>
      <c r="DC119" t="s">
        <v>100</v>
      </c>
      <c r="DD119" t="s">
        <v>100</v>
      </c>
      <c r="DE119" t="s">
        <v>100</v>
      </c>
      <c r="DF119" t="s">
        <v>100</v>
      </c>
      <c r="DG119" t="s">
        <v>100</v>
      </c>
      <c r="DH119" t="s">
        <v>100</v>
      </c>
      <c r="DI119" t="s">
        <v>100</v>
      </c>
      <c r="DK119" t="str">
        <f>IF(AND(XPlan_raw[[#This Row],[BEng in Electronics]]&lt;&gt;"(tom)",XPlan_raw[[#This Row],[BEng in Electronics]]&lt;&gt;""),CT$11,"")</f>
        <v/>
      </c>
      <c r="DL119" t="str">
        <f>IF(AND(XPlan_raw[[#This Row],[BEng in Mechanical Engineering]]&lt;&gt;"(tom)",XPlan_raw[[#This Row],[BEng in Mechanical Engineering]]&lt;&gt;""),CU$11,"")</f>
        <v/>
      </c>
      <c r="DM119" t="str">
        <f>IF(AND(XPlan_raw[[#This Row],[BEng in Mechatronics]]&lt;&gt;"(tom)",XPlan_raw[[#This Row],[BEng in Mechatronics]]&lt;&gt;""),CV$11,"")</f>
        <v/>
      </c>
      <c r="DN119" t="str">
        <f>IF(AND(XPlan_raw[[#This Row],[BSc in Electronics]]&lt;&gt;"(tom)",XPlan_raw[[#This Row],[BSc in Electronics]]&lt;&gt;""),CW$11,"")</f>
        <v/>
      </c>
      <c r="DO119" t="str">
        <f>IF(AND(XPlan_raw[[#This Row],[BSc in I&amp;B]]&lt;&gt;"(tom)",XPlan_raw[[#This Row],[BSc in I&amp;B]]&lt;&gt;""),CX$11,"")</f>
        <v/>
      </c>
      <c r="DP119" t="str">
        <f>IF(AND(XPlan_raw[[#This Row],[BSc in Software]]&lt;&gt;"(tom)",XPlan_raw[[#This Row],[BSc in Software]]&lt;&gt;""),CY$11,"")</f>
        <v>BSc in Software Engineering -. Sdb.</v>
      </c>
      <c r="DQ119" t="str">
        <f>IF(AND(XPlan_raw[[#This Row],[BSc in Mechanical Engineering]]&lt;&gt;"(tom)",XPlan_raw[[#This Row],[BSc in Mechanical Engineering]]&lt;&gt;""),CZ$11,"")</f>
        <v/>
      </c>
      <c r="DR119" t="str">
        <f>IF(AND(XPlan_raw[[#This Row],[BSc in Mechatronic Engineering]]&lt;&gt;"(tom)",XPlan_raw[[#This Row],[BSc in Mechatronic Engineering]]&lt;&gt;""),DA$11,"")</f>
        <v/>
      </c>
      <c r="DS119" t="str">
        <f>IF(AND(XPlan_raw[[#This Row],[MSc in Electronics]]&lt;&gt;"(tom)",XPlan_raw[[#This Row],[MSc in Electronics]]&lt;&gt;""),DB$11,"")</f>
        <v/>
      </c>
      <c r="DT119" t="str">
        <f>IF(AND(XPlan_raw[[#This Row],[MSc in I&amp;B]]&lt;&gt;"(tom)",XPlan_raw[[#This Row],[MSc in I&amp;B]]&lt;&gt;""),DC$11,"")</f>
        <v/>
      </c>
      <c r="DU119" t="str">
        <f>IF(AND(XPlan_raw[[#This Row],[MSc in Pysics and Technology]]&lt;&gt;"(tom)",XPlan_raw[[#This Row],[MSc in Pysics and Technology]]&lt;&gt;""),DD$11,"")</f>
        <v/>
      </c>
      <c r="DV119" t="str">
        <f>IF(AND(XPlan_raw[[#This Row],[MSc in Software]]&lt;&gt;"(tom)",XPlan_raw[[#This Row],[MSc in Software]]&lt;&gt;""),DE$11,"")</f>
        <v/>
      </c>
      <c r="DW119" t="str">
        <f>IF(AND(XPlan_raw[[#This Row],[MSc in Mechanical Engineering]]&lt;&gt;"(tom)",XPlan_raw[[#This Row],[MSc in Mechanical Engineering]]&lt;&gt;""),DF$11,"")</f>
        <v/>
      </c>
      <c r="DX119" t="str">
        <f>IF(AND(XPlan_raw[[#This Row],[MSc in Mechatronic Engineering]]&lt;&gt;"(tom)",XPlan_raw[[#This Row],[MSc in Mechatronic Engineering]]&lt;&gt;""),DG$11,"")</f>
        <v/>
      </c>
      <c r="DY119" t="str">
        <f>IF(AND(XPlan_raw[[#This Row],[MSc in Supply Chain Digitalisation ]]&lt;&gt;"(tom)",XPlan_raw[[#This Row],[MSc in Supply Chain Digitalisation ]]&lt;&gt;""),DH$11,"")</f>
        <v/>
      </c>
      <c r="DZ119" t="str">
        <f>IF(AND(XPlan_raw[[#This Row],[Enkeltfag/Exchange]]&lt;&gt;"(tom)",XPlan_raw[[#This Row],[Enkeltfag/Exchange]]&lt;&gt;""),DI$11,"")</f>
        <v/>
      </c>
    </row>
    <row r="120" spans="2:130" x14ac:dyDescent="0.25">
      <c r="B120" t="str">
        <f>IF(Q120="ja",XPlan_rawFinal[[#This Row],[EKA_kode]],"")</f>
        <v>T330006402</v>
      </c>
      <c r="C120" t="str">
        <f>IF(XPlan[[#This Row],[EKA]]&lt;&gt;"",XPlan_rawFinal[[#This Row],[eka_langtnavn]],"")</f>
        <v>Computational Fluid Dynamics</v>
      </c>
      <c r="D120" t="str">
        <f>IF(XPlan[[#This Row],[EKA]]&lt;&gt;"",IF(XPlan_rawFinal[[#This Row],[Interne-kode]]&lt;&gt;"(tom)",XPlan_rawFinal[[#This Row],[Interne-kode]],""),"")</f>
        <v>ME-CFD</v>
      </c>
      <c r="E12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120" t="str">
        <f>IF(XPlan[[#This Row],[EKA]]&lt;&gt;"",IF(XPlan_rawFinal[[#This Row],[Campus]]&lt;&gt;"(tom)",XPlan_rawFinal[[#This Row],[Campus]],""),"")</f>
        <v>Sønderborg</v>
      </c>
      <c r="H120" t="str">
        <f>IF(XPlan[[#This Row],[EKA]]&lt;&gt;"",IF(OR(XPlan_rawFinal[[#This Row],[Prøveform]]="(tom)",XPlan_rawFinal[[#This Row],[Prøveform]]=""),"",XPlan_rawFinal[[#This Row],[Prøveform]]),"")</f>
        <v>Oral examination</v>
      </c>
      <c r="I120" t="str">
        <f>IF(XPlan[[#This Row],[EKA]]&lt;&gt;"",IF(XPlan_rawFinal[[#This Row],[Eksaminator_samlet]]&lt;&gt;"",XPlan_rawFinal[[#This Row],[Eksaminator_samlet]],""),"")</f>
        <v>Martin Lautenschläger</v>
      </c>
      <c r="J120" t="str">
        <f>IF(XPlan[[#This Row],[EKA]]&lt;&gt;"",IF(OR(XPlan_rawFinal[[#This Row],[Censur]]="(tom)",XPlan_rawFinal[[#This Row],[Censur]]=""),"",XPlan_rawFinal[[#This Row],[Censur]]),"")</f>
        <v>Second examiner: Internal</v>
      </c>
      <c r="K1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120" t="s">
        <v>90</v>
      </c>
      <c r="M120" t="str">
        <f>IF(XPlan[[#This Row],[EKA]]&lt;&gt;"",IF(XPlan_rawFinal[[#This Row],[BEMÆRK]]&lt;&gt;"(tom)",XPlan_rawFinal[[#This Row],[BEMÆRK]],""),"")</f>
        <v/>
      </c>
      <c r="N12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Sdb.,,,Exchange students,All exams</v>
      </c>
      <c r="Q120" t="s">
        <v>107</v>
      </c>
      <c r="R120" t="s">
        <v>321</v>
      </c>
      <c r="S120" t="s">
        <v>322</v>
      </c>
      <c r="T120" t="s">
        <v>323</v>
      </c>
      <c r="U120" t="s">
        <v>291</v>
      </c>
      <c r="V120" t="s">
        <v>95</v>
      </c>
      <c r="W120" s="4">
        <v>46185</v>
      </c>
      <c r="Y120" t="s">
        <v>505</v>
      </c>
      <c r="Z120" t="s">
        <v>111</v>
      </c>
      <c r="AA120" t="s">
        <v>98</v>
      </c>
      <c r="AB120" s="4">
        <v>46258</v>
      </c>
      <c r="AE120" t="s">
        <v>99</v>
      </c>
      <c r="AF120" t="s">
        <v>95</v>
      </c>
      <c r="AG120" t="s">
        <v>100</v>
      </c>
      <c r="AH120" t="s">
        <v>100</v>
      </c>
      <c r="AI120" t="s">
        <v>100</v>
      </c>
      <c r="AJ120" t="s">
        <v>100</v>
      </c>
      <c r="AK120" t="s">
        <v>100</v>
      </c>
      <c r="AL120" t="s">
        <v>100</v>
      </c>
      <c r="AM120" t="s">
        <v>100</v>
      </c>
      <c r="AN120" t="s">
        <v>100</v>
      </c>
      <c r="AO120" t="s">
        <v>100</v>
      </c>
      <c r="AP120" t="s">
        <v>100</v>
      </c>
      <c r="AQ120" t="s">
        <v>100</v>
      </c>
      <c r="AR120" t="s">
        <v>100</v>
      </c>
      <c r="AS120" t="s">
        <v>30</v>
      </c>
      <c r="AT120" t="s">
        <v>100</v>
      </c>
      <c r="AU120" t="s">
        <v>100</v>
      </c>
      <c r="AV120" t="s">
        <v>33</v>
      </c>
      <c r="AY120" t="s">
        <v>423</v>
      </c>
      <c r="AZ120" t="s">
        <v>424</v>
      </c>
      <c r="BA120" t="s">
        <v>425</v>
      </c>
      <c r="BB120" t="s">
        <v>167</v>
      </c>
      <c r="BC120" t="s">
        <v>95</v>
      </c>
      <c r="BD120" s="4">
        <v>46188</v>
      </c>
      <c r="BE120" s="4">
        <v>46189</v>
      </c>
      <c r="BF120" t="s">
        <v>523</v>
      </c>
      <c r="BG120" t="s">
        <v>111</v>
      </c>
      <c r="BH120" t="s">
        <v>112</v>
      </c>
      <c r="BI120" s="4">
        <v>46260</v>
      </c>
      <c r="BJ120" s="4"/>
      <c r="BL120" t="s">
        <v>99</v>
      </c>
      <c r="BM120" t="s">
        <v>95</v>
      </c>
      <c r="BN120" t="s">
        <v>100</v>
      </c>
      <c r="BO120" t="s">
        <v>100</v>
      </c>
      <c r="BP120" t="s">
        <v>100</v>
      </c>
      <c r="BQ120" t="s">
        <v>21</v>
      </c>
      <c r="BR120" t="s">
        <v>100</v>
      </c>
      <c r="BS120" t="s">
        <v>100</v>
      </c>
      <c r="BT120" t="s">
        <v>100</v>
      </c>
      <c r="BU120" t="s">
        <v>100</v>
      </c>
      <c r="BV120" t="s">
        <v>100</v>
      </c>
      <c r="BW120" t="s">
        <v>100</v>
      </c>
      <c r="BX120" t="s">
        <v>100</v>
      </c>
      <c r="BY120" t="s">
        <v>100</v>
      </c>
      <c r="BZ120" t="s">
        <v>100</v>
      </c>
      <c r="CA120" t="s">
        <v>100</v>
      </c>
      <c r="CB120" t="s">
        <v>100</v>
      </c>
      <c r="CC120" t="s">
        <v>33</v>
      </c>
      <c r="CE120" t="s">
        <v>473</v>
      </c>
      <c r="CF120" s="34" t="s">
        <v>474</v>
      </c>
      <c r="CG120" s="34" t="s">
        <v>475</v>
      </c>
      <c r="CH120" s="34" t="s">
        <v>167</v>
      </c>
      <c r="CI120" s="34" t="s">
        <v>95</v>
      </c>
      <c r="CJ120" s="35">
        <v>46195</v>
      </c>
      <c r="CK120" s="35">
        <v>46199</v>
      </c>
      <c r="CL120" s="34" t="s">
        <v>531</v>
      </c>
      <c r="CM120" s="34" t="s">
        <v>109</v>
      </c>
      <c r="CN120" s="34" t="s">
        <v>112</v>
      </c>
      <c r="CO120" s="35">
        <v>46258</v>
      </c>
      <c r="CP120" s="35">
        <v>46260</v>
      </c>
      <c r="CQ120" s="34" t="s">
        <v>134</v>
      </c>
      <c r="CR120" t="s">
        <v>99</v>
      </c>
      <c r="CS120" t="s">
        <v>95</v>
      </c>
      <c r="CT120" t="s">
        <v>100</v>
      </c>
      <c r="CU120" t="s">
        <v>100</v>
      </c>
      <c r="CV120" t="s">
        <v>100</v>
      </c>
      <c r="CW120" t="s">
        <v>100</v>
      </c>
      <c r="CX120" t="s">
        <v>100</v>
      </c>
      <c r="CY120" t="s">
        <v>23</v>
      </c>
      <c r="CZ120" t="s">
        <v>100</v>
      </c>
      <c r="DA120" t="s">
        <v>100</v>
      </c>
      <c r="DB120" t="s">
        <v>100</v>
      </c>
      <c r="DC120" t="s">
        <v>100</v>
      </c>
      <c r="DD120" t="s">
        <v>100</v>
      </c>
      <c r="DE120" t="s">
        <v>100</v>
      </c>
      <c r="DF120" t="s">
        <v>100</v>
      </c>
      <c r="DG120" t="s">
        <v>100</v>
      </c>
      <c r="DH120" t="s">
        <v>100</v>
      </c>
      <c r="DI120" t="s">
        <v>100</v>
      </c>
      <c r="DK120" t="str">
        <f>IF(AND(XPlan_raw[[#This Row],[BEng in Electronics]]&lt;&gt;"(tom)",XPlan_raw[[#This Row],[BEng in Electronics]]&lt;&gt;""),CT$11,"")</f>
        <v/>
      </c>
      <c r="DL120" t="str">
        <f>IF(AND(XPlan_raw[[#This Row],[BEng in Mechanical Engineering]]&lt;&gt;"(tom)",XPlan_raw[[#This Row],[BEng in Mechanical Engineering]]&lt;&gt;""),CU$11,"")</f>
        <v/>
      </c>
      <c r="DM120" t="str">
        <f>IF(AND(XPlan_raw[[#This Row],[BEng in Mechatronics]]&lt;&gt;"(tom)",XPlan_raw[[#This Row],[BEng in Mechatronics]]&lt;&gt;""),CV$11,"")</f>
        <v/>
      </c>
      <c r="DN120" t="str">
        <f>IF(AND(XPlan_raw[[#This Row],[BSc in Electronics]]&lt;&gt;"(tom)",XPlan_raw[[#This Row],[BSc in Electronics]]&lt;&gt;""),CW$11,"")</f>
        <v/>
      </c>
      <c r="DO120" t="str">
        <f>IF(AND(XPlan_raw[[#This Row],[BSc in I&amp;B]]&lt;&gt;"(tom)",XPlan_raw[[#This Row],[BSc in I&amp;B]]&lt;&gt;""),CX$11,"")</f>
        <v/>
      </c>
      <c r="DP120" t="str">
        <f>IF(AND(XPlan_raw[[#This Row],[BSc in Software]]&lt;&gt;"(tom)",XPlan_raw[[#This Row],[BSc in Software]]&lt;&gt;""),CY$11,"")</f>
        <v>BSc in Software Engineering -. Sdb.</v>
      </c>
      <c r="DQ120" t="str">
        <f>IF(AND(XPlan_raw[[#This Row],[BSc in Mechanical Engineering]]&lt;&gt;"(tom)",XPlan_raw[[#This Row],[BSc in Mechanical Engineering]]&lt;&gt;""),CZ$11,"")</f>
        <v/>
      </c>
      <c r="DR120" t="str">
        <f>IF(AND(XPlan_raw[[#This Row],[BSc in Mechatronic Engineering]]&lt;&gt;"(tom)",XPlan_raw[[#This Row],[BSc in Mechatronic Engineering]]&lt;&gt;""),DA$11,"")</f>
        <v/>
      </c>
      <c r="DS120" t="str">
        <f>IF(AND(XPlan_raw[[#This Row],[MSc in Electronics]]&lt;&gt;"(tom)",XPlan_raw[[#This Row],[MSc in Electronics]]&lt;&gt;""),DB$11,"")</f>
        <v/>
      </c>
      <c r="DT120" t="str">
        <f>IF(AND(XPlan_raw[[#This Row],[MSc in I&amp;B]]&lt;&gt;"(tom)",XPlan_raw[[#This Row],[MSc in I&amp;B]]&lt;&gt;""),DC$11,"")</f>
        <v/>
      </c>
      <c r="DU120" t="str">
        <f>IF(AND(XPlan_raw[[#This Row],[MSc in Pysics and Technology]]&lt;&gt;"(tom)",XPlan_raw[[#This Row],[MSc in Pysics and Technology]]&lt;&gt;""),DD$11,"")</f>
        <v/>
      </c>
      <c r="DV120" t="str">
        <f>IF(AND(XPlan_raw[[#This Row],[MSc in Software]]&lt;&gt;"(tom)",XPlan_raw[[#This Row],[MSc in Software]]&lt;&gt;""),DE$11,"")</f>
        <v/>
      </c>
      <c r="DW120" t="str">
        <f>IF(AND(XPlan_raw[[#This Row],[MSc in Mechanical Engineering]]&lt;&gt;"(tom)",XPlan_raw[[#This Row],[MSc in Mechanical Engineering]]&lt;&gt;""),DF$11,"")</f>
        <v/>
      </c>
      <c r="DX120" t="str">
        <f>IF(AND(XPlan_raw[[#This Row],[MSc in Mechatronic Engineering]]&lt;&gt;"(tom)",XPlan_raw[[#This Row],[MSc in Mechatronic Engineering]]&lt;&gt;""),DG$11,"")</f>
        <v/>
      </c>
      <c r="DY120" t="str">
        <f>IF(AND(XPlan_raw[[#This Row],[MSc in Supply Chain Digitalisation ]]&lt;&gt;"(tom)",XPlan_raw[[#This Row],[MSc in Supply Chain Digitalisation ]]&lt;&gt;""),DH$11,"")</f>
        <v/>
      </c>
      <c r="DZ120" t="str">
        <f>IF(AND(XPlan_raw[[#This Row],[Enkeltfag/Exchange]]&lt;&gt;"(tom)",XPlan_raw[[#This Row],[Enkeltfag/Exchange]]&lt;&gt;""),DI$11,"")</f>
        <v/>
      </c>
    </row>
    <row r="121" spans="2:130" x14ac:dyDescent="0.25">
      <c r="B121" t="str">
        <f>IF(Q121="ja",XPlan_rawFinal[[#This Row],[EKA_kode]],"")</f>
        <v>T510001402</v>
      </c>
      <c r="C121" t="str">
        <f>IF(XPlan[[#This Row],[EKA]]&lt;&gt;"",XPlan_rawFinal[[#This Row],[eka_langtnavn]],"")</f>
        <v>Software Maintenance</v>
      </c>
      <c r="D121" t="str">
        <f>IF(XPlan[[#This Row],[EKA]]&lt;&gt;"",IF(XPlan_rawFinal[[#This Row],[Interne-kode]]&lt;&gt;"(tom)",XPlan_rawFinal[[#This Row],[Interne-kode]],""),"")</f>
        <v>SB-MAI</v>
      </c>
      <c r="E12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12-06-2026</v>
      </c>
      <c r="G121" t="str">
        <f>IF(XPlan[[#This Row],[EKA]]&lt;&gt;"",IF(XPlan_rawFinal[[#This Row],[Campus]]&lt;&gt;"(tom)",XPlan_rawFinal[[#This Row],[Campus]],""),"")</f>
        <v>Sønderborg</v>
      </c>
      <c r="H121" t="str">
        <f>IF(XPlan[[#This Row],[EKA]]&lt;&gt;"",IF(OR(XPlan_rawFinal[[#This Row],[Prøveform]]="(tom)",XPlan_rawFinal[[#This Row],[Prøveform]]=""),"",XPlan_rawFinal[[#This Row],[Prøveform]]),"")</f>
        <v>Written examination on premises</v>
      </c>
      <c r="I121" t="str">
        <f>IF(XPlan[[#This Row],[EKA]]&lt;&gt;"",IF(XPlan_rawFinal[[#This Row],[Eksaminator_samlet]]&lt;&gt;"",XPlan_rawFinal[[#This Row],[Eksaminator_samlet]],""),"")</f>
        <v>Jan Corfixen Sørensen , Rishikesh Sahay</v>
      </c>
      <c r="J121" t="str">
        <f>IF(XPlan[[#This Row],[EKA]]&lt;&gt;"",IF(OR(XPlan_rawFinal[[#This Row],[Censur]]="(tom)",XPlan_rawFinal[[#This Row],[Censur]]=""),"",XPlan_rawFinal[[#This Row],[Censur]]),"")</f>
        <v>Second examiner: None</v>
      </c>
      <c r="K1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121" t="s">
        <v>90</v>
      </c>
      <c r="M121" t="str">
        <f>IF(XPlan[[#This Row],[EKA]]&lt;&gt;"",IF(XPlan_rawFinal[[#This Row],[BEMÆRK]]&lt;&gt;"(tom)",XPlan_rawFinal[[#This Row],[BEMÆRK]],""),"")</f>
        <v/>
      </c>
      <c r="N12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121" t="s">
        <v>107</v>
      </c>
      <c r="R121" t="s">
        <v>448</v>
      </c>
      <c r="S121" t="s">
        <v>449</v>
      </c>
      <c r="T121" t="s">
        <v>450</v>
      </c>
      <c r="U121" t="s">
        <v>149</v>
      </c>
      <c r="V121" t="s">
        <v>95</v>
      </c>
      <c r="W121" s="4">
        <v>46185</v>
      </c>
      <c r="Y121" t="s">
        <v>526</v>
      </c>
      <c r="Z121" t="s">
        <v>103</v>
      </c>
      <c r="AA121" t="s">
        <v>104</v>
      </c>
      <c r="AB121" s="4">
        <v>46258</v>
      </c>
      <c r="AE121" t="s">
        <v>99</v>
      </c>
      <c r="AF121" t="s">
        <v>95</v>
      </c>
      <c r="AG121" t="s">
        <v>100</v>
      </c>
      <c r="AH121" t="s">
        <v>100</v>
      </c>
      <c r="AI121" t="s">
        <v>100</v>
      </c>
      <c r="AJ121" t="s">
        <v>100</v>
      </c>
      <c r="AK121" t="s">
        <v>100</v>
      </c>
      <c r="AL121" t="s">
        <v>23</v>
      </c>
      <c r="AM121" t="s">
        <v>100</v>
      </c>
      <c r="AN121" t="s">
        <v>100</v>
      </c>
      <c r="AO121" t="s">
        <v>100</v>
      </c>
      <c r="AP121" t="s">
        <v>100</v>
      </c>
      <c r="AQ121" t="s">
        <v>100</v>
      </c>
      <c r="AR121" t="s">
        <v>100</v>
      </c>
      <c r="AS121" t="s">
        <v>100</v>
      </c>
      <c r="AT121" t="s">
        <v>100</v>
      </c>
      <c r="AU121" t="s">
        <v>100</v>
      </c>
      <c r="AV121" t="s">
        <v>100</v>
      </c>
      <c r="AY121" t="s">
        <v>420</v>
      </c>
      <c r="AZ121" t="s">
        <v>421</v>
      </c>
      <c r="BA121" t="s">
        <v>422</v>
      </c>
      <c r="BB121" t="s">
        <v>167</v>
      </c>
      <c r="BC121" t="s">
        <v>95</v>
      </c>
      <c r="BD121" s="4">
        <v>46188</v>
      </c>
      <c r="BE121" s="4">
        <v>46189</v>
      </c>
      <c r="BF121" t="s">
        <v>523</v>
      </c>
      <c r="BG121" t="s">
        <v>111</v>
      </c>
      <c r="BH121" t="s">
        <v>112</v>
      </c>
      <c r="BI121" s="4">
        <v>46260</v>
      </c>
      <c r="BJ121" s="4"/>
      <c r="BL121" t="s">
        <v>99</v>
      </c>
      <c r="BM121" t="s">
        <v>95</v>
      </c>
      <c r="BN121" t="s">
        <v>18</v>
      </c>
      <c r="BO121" t="s">
        <v>100</v>
      </c>
      <c r="BP121" t="s">
        <v>100</v>
      </c>
      <c r="BQ121" t="s">
        <v>100</v>
      </c>
      <c r="BR121" t="s">
        <v>100</v>
      </c>
      <c r="BS121" t="s">
        <v>100</v>
      </c>
      <c r="BT121" t="s">
        <v>100</v>
      </c>
      <c r="BU121" t="s">
        <v>100</v>
      </c>
      <c r="BV121" t="s">
        <v>100</v>
      </c>
      <c r="BW121" t="s">
        <v>100</v>
      </c>
      <c r="BX121" t="s">
        <v>100</v>
      </c>
      <c r="BY121" t="s">
        <v>100</v>
      </c>
      <c r="BZ121" t="s">
        <v>100</v>
      </c>
      <c r="CA121" t="s">
        <v>100</v>
      </c>
      <c r="CB121" t="s">
        <v>100</v>
      </c>
      <c r="CC121" t="s">
        <v>33</v>
      </c>
      <c r="CE121" t="s">
        <v>476</v>
      </c>
      <c r="CF121" s="34" t="s">
        <v>477</v>
      </c>
      <c r="CG121" s="34" t="s">
        <v>478</v>
      </c>
      <c r="CH121" s="34" t="s">
        <v>167</v>
      </c>
      <c r="CI121" s="34" t="s">
        <v>95</v>
      </c>
      <c r="CJ121" s="35">
        <v>46177</v>
      </c>
      <c r="CK121" s="35"/>
      <c r="CL121" s="34" t="s">
        <v>532</v>
      </c>
      <c r="CM121" s="34" t="s">
        <v>97</v>
      </c>
      <c r="CN121" s="34" t="s">
        <v>98</v>
      </c>
      <c r="CO121" s="35">
        <v>46246</v>
      </c>
      <c r="CP121" s="35"/>
      <c r="CQ121" s="34"/>
      <c r="CR121" t="s">
        <v>99</v>
      </c>
      <c r="CS121" t="s">
        <v>95</v>
      </c>
      <c r="CT121" t="s">
        <v>100</v>
      </c>
      <c r="CU121" t="s">
        <v>100</v>
      </c>
      <c r="CV121" t="s">
        <v>100</v>
      </c>
      <c r="CW121" t="s">
        <v>100</v>
      </c>
      <c r="CX121" t="s">
        <v>100</v>
      </c>
      <c r="CY121" t="s">
        <v>23</v>
      </c>
      <c r="CZ121" t="s">
        <v>100</v>
      </c>
      <c r="DA121" t="s">
        <v>100</v>
      </c>
      <c r="DB121" t="s">
        <v>100</v>
      </c>
      <c r="DC121" t="s">
        <v>100</v>
      </c>
      <c r="DD121" t="s">
        <v>100</v>
      </c>
      <c r="DE121" t="s">
        <v>100</v>
      </c>
      <c r="DF121" t="s">
        <v>100</v>
      </c>
      <c r="DG121" t="s">
        <v>100</v>
      </c>
      <c r="DH121" t="s">
        <v>100</v>
      </c>
      <c r="DI121" t="s">
        <v>100</v>
      </c>
      <c r="DK121" t="str">
        <f>IF(AND(XPlan_raw[[#This Row],[BEng in Electronics]]&lt;&gt;"(tom)",XPlan_raw[[#This Row],[BEng in Electronics]]&lt;&gt;""),CT$11,"")</f>
        <v/>
      </c>
      <c r="DL121" t="str">
        <f>IF(AND(XPlan_raw[[#This Row],[BEng in Mechanical Engineering]]&lt;&gt;"(tom)",XPlan_raw[[#This Row],[BEng in Mechanical Engineering]]&lt;&gt;""),CU$11,"")</f>
        <v/>
      </c>
      <c r="DM121" t="str">
        <f>IF(AND(XPlan_raw[[#This Row],[BEng in Mechatronics]]&lt;&gt;"(tom)",XPlan_raw[[#This Row],[BEng in Mechatronics]]&lt;&gt;""),CV$11,"")</f>
        <v/>
      </c>
      <c r="DN121" t="str">
        <f>IF(AND(XPlan_raw[[#This Row],[BSc in Electronics]]&lt;&gt;"(tom)",XPlan_raw[[#This Row],[BSc in Electronics]]&lt;&gt;""),CW$11,"")</f>
        <v/>
      </c>
      <c r="DO121" t="str">
        <f>IF(AND(XPlan_raw[[#This Row],[BSc in I&amp;B]]&lt;&gt;"(tom)",XPlan_raw[[#This Row],[BSc in I&amp;B]]&lt;&gt;""),CX$11,"")</f>
        <v/>
      </c>
      <c r="DP121" t="str">
        <f>IF(AND(XPlan_raw[[#This Row],[BSc in Software]]&lt;&gt;"(tom)",XPlan_raw[[#This Row],[BSc in Software]]&lt;&gt;""),CY$11,"")</f>
        <v>BSc in Software Engineering -. Sdb.</v>
      </c>
      <c r="DQ121" t="str">
        <f>IF(AND(XPlan_raw[[#This Row],[BSc in Mechanical Engineering]]&lt;&gt;"(tom)",XPlan_raw[[#This Row],[BSc in Mechanical Engineering]]&lt;&gt;""),CZ$11,"")</f>
        <v/>
      </c>
      <c r="DR121" t="str">
        <f>IF(AND(XPlan_raw[[#This Row],[BSc in Mechatronic Engineering]]&lt;&gt;"(tom)",XPlan_raw[[#This Row],[BSc in Mechatronic Engineering]]&lt;&gt;""),DA$11,"")</f>
        <v/>
      </c>
      <c r="DS121" t="str">
        <f>IF(AND(XPlan_raw[[#This Row],[MSc in Electronics]]&lt;&gt;"(tom)",XPlan_raw[[#This Row],[MSc in Electronics]]&lt;&gt;""),DB$11,"")</f>
        <v/>
      </c>
      <c r="DT121" t="str">
        <f>IF(AND(XPlan_raw[[#This Row],[MSc in I&amp;B]]&lt;&gt;"(tom)",XPlan_raw[[#This Row],[MSc in I&amp;B]]&lt;&gt;""),DC$11,"")</f>
        <v/>
      </c>
      <c r="DU121" t="str">
        <f>IF(AND(XPlan_raw[[#This Row],[MSc in Pysics and Technology]]&lt;&gt;"(tom)",XPlan_raw[[#This Row],[MSc in Pysics and Technology]]&lt;&gt;""),DD$11,"")</f>
        <v/>
      </c>
      <c r="DV121" t="str">
        <f>IF(AND(XPlan_raw[[#This Row],[MSc in Software]]&lt;&gt;"(tom)",XPlan_raw[[#This Row],[MSc in Software]]&lt;&gt;""),DE$11,"")</f>
        <v/>
      </c>
      <c r="DW121" t="str">
        <f>IF(AND(XPlan_raw[[#This Row],[MSc in Mechanical Engineering]]&lt;&gt;"(tom)",XPlan_raw[[#This Row],[MSc in Mechanical Engineering]]&lt;&gt;""),DF$11,"")</f>
        <v/>
      </c>
      <c r="DX121" t="str">
        <f>IF(AND(XPlan_raw[[#This Row],[MSc in Mechatronic Engineering]]&lt;&gt;"(tom)",XPlan_raw[[#This Row],[MSc in Mechatronic Engineering]]&lt;&gt;""),DG$11,"")</f>
        <v/>
      </c>
      <c r="DY121" t="str">
        <f>IF(AND(XPlan_raw[[#This Row],[MSc in Supply Chain Digitalisation ]]&lt;&gt;"(tom)",XPlan_raw[[#This Row],[MSc in Supply Chain Digitalisation ]]&lt;&gt;""),DH$11,"")</f>
        <v/>
      </c>
      <c r="DZ121" t="str">
        <f>IF(AND(XPlan_raw[[#This Row],[Enkeltfag/Exchange]]&lt;&gt;"(tom)",XPlan_raw[[#This Row],[Enkeltfag/Exchange]]&lt;&gt;""),DI$11,"")</f>
        <v/>
      </c>
    </row>
    <row r="122" spans="2:130" x14ac:dyDescent="0.25">
      <c r="B122" t="str">
        <f>IF(Q122="ja",XPlan_rawFinal[[#This Row],[EKA_kode]],"")</f>
        <v>T630004402</v>
      </c>
      <c r="C122" t="str">
        <f>IF(XPlan[[#This Row],[EKA]]&lt;&gt;"",XPlan_rawFinal[[#This Row],[eka_langtnavn]],"")</f>
        <v>Advanced Object-Oriented Programming</v>
      </c>
      <c r="D122" t="str">
        <f>IF(XPlan[[#This Row],[EKA]]&lt;&gt;"",IF(XPlan_rawFinal[[#This Row],[Interne-kode]]&lt;&gt;"(tom)",XPlan_rawFinal[[#This Row],[Interne-kode]],""),"")</f>
        <v>SE2S-AOP</v>
      </c>
      <c r="E12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122" t="str">
        <f>IF(XPlan[[#This Row],[EKA]]&lt;&gt;"",IF(XPlan_rawFinal[[#This Row],[Campus]]&lt;&gt;"(tom)",XPlan_rawFinal[[#This Row],[Campus]],""),"")</f>
        <v>Sønderborg</v>
      </c>
      <c r="H122" t="str">
        <f>IF(XPlan[[#This Row],[EKA]]&lt;&gt;"",IF(OR(XPlan_rawFinal[[#This Row],[Prøveform]]="(tom)",XPlan_rawFinal[[#This Row],[Prøveform]]=""),"",XPlan_rawFinal[[#This Row],[Prøveform]]),"")</f>
        <v>Written examination</v>
      </c>
      <c r="I122" t="str">
        <f>IF(XPlan[[#This Row],[EKA]]&lt;&gt;"",IF(XPlan_rawFinal[[#This Row],[Eksaminator_samlet]]&lt;&gt;"",XPlan_rawFinal[[#This Row],[Eksaminator_samlet]],""),"")</f>
        <v>Maximilian von Zastrow</v>
      </c>
      <c r="J122" t="str">
        <f>IF(XPlan[[#This Row],[EKA]]&lt;&gt;"",IF(OR(XPlan_rawFinal[[#This Row],[Censur]]="(tom)",XPlan_rawFinal[[#This Row],[Censur]]=""),"",XPlan_rawFinal[[#This Row],[Censur]]),"")</f>
        <v>Second examiner: None</v>
      </c>
      <c r="K1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13-08-2026</v>
      </c>
      <c r="L122" t="s">
        <v>90</v>
      </c>
      <c r="M122" t="str">
        <f>IF(XPlan[[#This Row],[EKA]]&lt;&gt;"",IF(XPlan_rawFinal[[#This Row],[BEMÆRK]]&lt;&gt;"(tom)",XPlan_rawFinal[[#This Row],[BEMÆRK]],""),"")</f>
        <v/>
      </c>
      <c r="N12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Sdb.,,,BSc in Software Engineering -. Sdb.,,BSc in Mechatronic Engineering - Sdb.,,,,,,,,,All exams</v>
      </c>
      <c r="Q122" t="s">
        <v>107</v>
      </c>
      <c r="R122" t="s">
        <v>461</v>
      </c>
      <c r="S122" t="s">
        <v>462</v>
      </c>
      <c r="T122" t="s">
        <v>463</v>
      </c>
      <c r="U122" t="s">
        <v>291</v>
      </c>
      <c r="V122" t="s">
        <v>95</v>
      </c>
      <c r="W122" s="4">
        <v>46188</v>
      </c>
      <c r="Y122" t="s">
        <v>528</v>
      </c>
      <c r="Z122" t="s">
        <v>97</v>
      </c>
      <c r="AA122" t="s">
        <v>104</v>
      </c>
      <c r="AB122" s="4">
        <v>46247</v>
      </c>
      <c r="AE122" t="s">
        <v>99</v>
      </c>
      <c r="AF122" t="s">
        <v>95</v>
      </c>
      <c r="AG122" t="s">
        <v>100</v>
      </c>
      <c r="AH122" t="s">
        <v>100</v>
      </c>
      <c r="AI122" t="s">
        <v>20</v>
      </c>
      <c r="AJ122" t="s">
        <v>100</v>
      </c>
      <c r="AK122" t="s">
        <v>100</v>
      </c>
      <c r="AL122" t="s">
        <v>23</v>
      </c>
      <c r="AM122" t="s">
        <v>100</v>
      </c>
      <c r="AN122" t="s">
        <v>25</v>
      </c>
      <c r="AO122" t="s">
        <v>100</v>
      </c>
      <c r="AP122" t="s">
        <v>100</v>
      </c>
      <c r="AQ122" t="s">
        <v>100</v>
      </c>
      <c r="AR122" t="s">
        <v>100</v>
      </c>
      <c r="AS122" t="s">
        <v>100</v>
      </c>
      <c r="AT122" t="s">
        <v>100</v>
      </c>
      <c r="AU122" t="s">
        <v>100</v>
      </c>
      <c r="AV122" t="s">
        <v>100</v>
      </c>
      <c r="AY122" t="s">
        <v>282</v>
      </c>
      <c r="AZ122" t="s">
        <v>283</v>
      </c>
      <c r="BA122" t="s">
        <v>284</v>
      </c>
      <c r="BB122" t="s">
        <v>167</v>
      </c>
      <c r="BC122" t="s">
        <v>149</v>
      </c>
      <c r="BD122" s="4">
        <v>46188</v>
      </c>
      <c r="BE122" s="4"/>
      <c r="BF122" t="s">
        <v>132</v>
      </c>
      <c r="BG122" t="s">
        <v>97</v>
      </c>
      <c r="BH122" t="s">
        <v>112</v>
      </c>
      <c r="BI122" s="4">
        <v>46248</v>
      </c>
      <c r="BJ122" s="4"/>
      <c r="BL122" t="s">
        <v>99</v>
      </c>
      <c r="BM122" t="s">
        <v>95</v>
      </c>
      <c r="BN122" t="s">
        <v>100</v>
      </c>
      <c r="BO122" t="s">
        <v>19</v>
      </c>
      <c r="BP122" t="s">
        <v>100</v>
      </c>
      <c r="BQ122" t="s">
        <v>100</v>
      </c>
      <c r="BR122" t="s">
        <v>100</v>
      </c>
      <c r="BS122" t="s">
        <v>100</v>
      </c>
      <c r="BT122" t="s">
        <v>24</v>
      </c>
      <c r="BU122" t="s">
        <v>25</v>
      </c>
      <c r="BV122" t="s">
        <v>100</v>
      </c>
      <c r="BW122" t="s">
        <v>100</v>
      </c>
      <c r="BX122" t="s">
        <v>100</v>
      </c>
      <c r="BY122" t="s">
        <v>100</v>
      </c>
      <c r="BZ122" t="s">
        <v>100</v>
      </c>
      <c r="CA122" t="s">
        <v>100</v>
      </c>
      <c r="CB122" t="s">
        <v>100</v>
      </c>
      <c r="CC122" t="s">
        <v>33</v>
      </c>
      <c r="CE122" t="s">
        <v>479</v>
      </c>
      <c r="CF122" s="34" t="s">
        <v>480</v>
      </c>
      <c r="CG122" s="34" t="s">
        <v>481</v>
      </c>
      <c r="CH122" s="34" t="s">
        <v>167</v>
      </c>
      <c r="CI122" s="34" t="s">
        <v>95</v>
      </c>
      <c r="CJ122" s="35">
        <v>46182</v>
      </c>
      <c r="CK122" s="35"/>
      <c r="CL122" s="34" t="s">
        <v>531</v>
      </c>
      <c r="CM122" s="34" t="s">
        <v>97</v>
      </c>
      <c r="CN122" s="34" t="s">
        <v>104</v>
      </c>
      <c r="CO122" s="35">
        <v>46248</v>
      </c>
      <c r="CP122" s="35"/>
      <c r="CQ122" s="34"/>
      <c r="CR122" t="s">
        <v>99</v>
      </c>
      <c r="CS122" t="s">
        <v>95</v>
      </c>
      <c r="CT122" t="s">
        <v>100</v>
      </c>
      <c r="CU122" t="s">
        <v>100</v>
      </c>
      <c r="CV122" t="s">
        <v>100</v>
      </c>
      <c r="CW122" t="s">
        <v>100</v>
      </c>
      <c r="CX122" t="s">
        <v>100</v>
      </c>
      <c r="CY122" t="s">
        <v>23</v>
      </c>
      <c r="CZ122" t="s">
        <v>100</v>
      </c>
      <c r="DA122" t="s">
        <v>100</v>
      </c>
      <c r="DB122" t="s">
        <v>100</v>
      </c>
      <c r="DC122" t="s">
        <v>100</v>
      </c>
      <c r="DD122" t="s">
        <v>100</v>
      </c>
      <c r="DE122" t="s">
        <v>100</v>
      </c>
      <c r="DF122" t="s">
        <v>100</v>
      </c>
      <c r="DG122" t="s">
        <v>100</v>
      </c>
      <c r="DH122" t="s">
        <v>100</v>
      </c>
      <c r="DI122" t="s">
        <v>100</v>
      </c>
      <c r="DK122" t="str">
        <f>IF(AND(XPlan_raw[[#This Row],[BEng in Electronics]]&lt;&gt;"(tom)",XPlan_raw[[#This Row],[BEng in Electronics]]&lt;&gt;""),CT$11,"")</f>
        <v/>
      </c>
      <c r="DL122" t="str">
        <f>IF(AND(XPlan_raw[[#This Row],[BEng in Mechanical Engineering]]&lt;&gt;"(tom)",XPlan_raw[[#This Row],[BEng in Mechanical Engineering]]&lt;&gt;""),CU$11,"")</f>
        <v/>
      </c>
      <c r="DM122" t="str">
        <f>IF(AND(XPlan_raw[[#This Row],[BEng in Mechatronics]]&lt;&gt;"(tom)",XPlan_raw[[#This Row],[BEng in Mechatronics]]&lt;&gt;""),CV$11,"")</f>
        <v/>
      </c>
      <c r="DN122" t="str">
        <f>IF(AND(XPlan_raw[[#This Row],[BSc in Electronics]]&lt;&gt;"(tom)",XPlan_raw[[#This Row],[BSc in Electronics]]&lt;&gt;""),CW$11,"")</f>
        <v/>
      </c>
      <c r="DO122" t="str">
        <f>IF(AND(XPlan_raw[[#This Row],[BSc in I&amp;B]]&lt;&gt;"(tom)",XPlan_raw[[#This Row],[BSc in I&amp;B]]&lt;&gt;""),CX$11,"")</f>
        <v/>
      </c>
      <c r="DP122" t="str">
        <f>IF(AND(XPlan_raw[[#This Row],[BSc in Software]]&lt;&gt;"(tom)",XPlan_raw[[#This Row],[BSc in Software]]&lt;&gt;""),CY$11,"")</f>
        <v>BSc in Software Engineering -. Sdb.</v>
      </c>
      <c r="DQ122" t="str">
        <f>IF(AND(XPlan_raw[[#This Row],[BSc in Mechanical Engineering]]&lt;&gt;"(tom)",XPlan_raw[[#This Row],[BSc in Mechanical Engineering]]&lt;&gt;""),CZ$11,"")</f>
        <v/>
      </c>
      <c r="DR122" t="str">
        <f>IF(AND(XPlan_raw[[#This Row],[BSc in Mechatronic Engineering]]&lt;&gt;"(tom)",XPlan_raw[[#This Row],[BSc in Mechatronic Engineering]]&lt;&gt;""),DA$11,"")</f>
        <v/>
      </c>
      <c r="DS122" t="str">
        <f>IF(AND(XPlan_raw[[#This Row],[MSc in Electronics]]&lt;&gt;"(tom)",XPlan_raw[[#This Row],[MSc in Electronics]]&lt;&gt;""),DB$11,"")</f>
        <v/>
      </c>
      <c r="DT122" t="str">
        <f>IF(AND(XPlan_raw[[#This Row],[MSc in I&amp;B]]&lt;&gt;"(tom)",XPlan_raw[[#This Row],[MSc in I&amp;B]]&lt;&gt;""),DC$11,"")</f>
        <v/>
      </c>
      <c r="DU122" t="str">
        <f>IF(AND(XPlan_raw[[#This Row],[MSc in Pysics and Technology]]&lt;&gt;"(tom)",XPlan_raw[[#This Row],[MSc in Pysics and Technology]]&lt;&gt;""),DD$11,"")</f>
        <v/>
      </c>
      <c r="DV122" t="str">
        <f>IF(AND(XPlan_raw[[#This Row],[MSc in Software]]&lt;&gt;"(tom)",XPlan_raw[[#This Row],[MSc in Software]]&lt;&gt;""),DE$11,"")</f>
        <v/>
      </c>
      <c r="DW122" t="str">
        <f>IF(AND(XPlan_raw[[#This Row],[MSc in Mechanical Engineering]]&lt;&gt;"(tom)",XPlan_raw[[#This Row],[MSc in Mechanical Engineering]]&lt;&gt;""),DF$11,"")</f>
        <v/>
      </c>
      <c r="DX122" t="str">
        <f>IF(AND(XPlan_raw[[#This Row],[MSc in Mechatronic Engineering]]&lt;&gt;"(tom)",XPlan_raw[[#This Row],[MSc in Mechatronic Engineering]]&lt;&gt;""),DG$11,"")</f>
        <v/>
      </c>
      <c r="DY122" t="str">
        <f>IF(AND(XPlan_raw[[#This Row],[MSc in Supply Chain Digitalisation ]]&lt;&gt;"(tom)",XPlan_raw[[#This Row],[MSc in Supply Chain Digitalisation ]]&lt;&gt;""),DH$11,"")</f>
        <v/>
      </c>
      <c r="DZ122" t="str">
        <f>IF(AND(XPlan_raw[[#This Row],[Enkeltfag/Exchange]]&lt;&gt;"(tom)",XPlan_raw[[#This Row],[Enkeltfag/Exchange]]&lt;&gt;""),DI$11,"")</f>
        <v/>
      </c>
    </row>
    <row r="123" spans="2:130" x14ac:dyDescent="0.25">
      <c r="B123" t="str">
        <f>IF(Q123="ja",XPlan_rawFinal[[#This Row],[EKA_kode]],"")</f>
        <v>T370078402</v>
      </c>
      <c r="C123" t="str">
        <f>IF(XPlan[[#This Row],[EKA]]&lt;&gt;"",XPlan_rawFinal[[#This Row],[eka_langtnavn]],"")</f>
        <v>Electrical Energy Semester Project 4D</v>
      </c>
      <c r="D123" t="str">
        <f>IF(XPlan[[#This Row],[EKA]]&lt;&gt;"",IF(XPlan_rawFinal[[#This Row],[Interne-kode]]&lt;&gt;"(tom)",XPlan_rawFinal[[#This Row],[Interne-kode]],""),"")</f>
        <v>EET-SPRO4 D</v>
      </c>
      <c r="E12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15-06-2026 - 16-06-2026</v>
      </c>
      <c r="G123" t="str">
        <f>IF(XPlan[[#This Row],[EKA]]&lt;&gt;"",IF(XPlan_rawFinal[[#This Row],[Campus]]&lt;&gt;"(tom)",XPlan_rawFinal[[#This Row],[Campus]],""),"")</f>
        <v>Sønderborg</v>
      </c>
      <c r="H123" t="str">
        <f>IF(XPlan[[#This Row],[EKA]]&lt;&gt;"",IF(OR(XPlan_rawFinal[[#This Row],[Prøveform]]="(tom)",XPlan_rawFinal[[#This Row],[Prøveform]]=""),"",XPlan_rawFinal[[#This Row],[Prøveform]]),"")</f>
        <v>Oral examination</v>
      </c>
      <c r="I123" t="str">
        <f>IF(XPlan[[#This Row],[EKA]]&lt;&gt;"",IF(XPlan_rawFinal[[#This Row],[Eksaminator_samlet]]&lt;&gt;"",XPlan_rawFinal[[#This Row],[Eksaminator_samlet]],""),"")</f>
        <v>Navid Bayati</v>
      </c>
      <c r="J123" t="str">
        <f>IF(XPlan[[#This Row],[EKA]]&lt;&gt;"",IF(OR(XPlan_rawFinal[[#This Row],[Censur]]="(tom)",XPlan_rawFinal[[#This Row],[Censur]]=""),"",XPlan_rawFinal[[#This Row],[Censur]]),"")</f>
        <v>Second examiner: External</v>
      </c>
      <c r="K1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123" t="s">
        <v>90</v>
      </c>
      <c r="M123" t="str">
        <f>IF(XPlan[[#This Row],[EKA]]&lt;&gt;"",IF(XPlan_rawFinal[[#This Row],[BEMÆRK]]&lt;&gt;"(tom)",XPlan_rawFinal[[#This Row],[BEMÆRK]],""),"")</f>
        <v/>
      </c>
      <c r="N12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Sdb.,,,,,,,,,,,,,,,,All exams</v>
      </c>
      <c r="Q123" t="s">
        <v>107</v>
      </c>
      <c r="R123" t="s">
        <v>433</v>
      </c>
      <c r="S123" t="s">
        <v>434</v>
      </c>
      <c r="T123" t="s">
        <v>435</v>
      </c>
      <c r="U123" t="s">
        <v>167</v>
      </c>
      <c r="V123" t="s">
        <v>95</v>
      </c>
      <c r="W123" s="4">
        <v>46188</v>
      </c>
      <c r="X123" s="4">
        <v>46189</v>
      </c>
      <c r="Y123" t="s">
        <v>119</v>
      </c>
      <c r="Z123" t="s">
        <v>111</v>
      </c>
      <c r="AA123" t="s">
        <v>112</v>
      </c>
      <c r="AB123" s="4">
        <v>46260</v>
      </c>
      <c r="AE123" t="s">
        <v>99</v>
      </c>
      <c r="AF123" t="s">
        <v>95</v>
      </c>
      <c r="AG123" t="s">
        <v>18</v>
      </c>
      <c r="AH123" t="s">
        <v>100</v>
      </c>
      <c r="AI123" t="s">
        <v>100</v>
      </c>
      <c r="AJ123" t="s">
        <v>100</v>
      </c>
      <c r="AK123" t="s">
        <v>100</v>
      </c>
      <c r="AL123" t="s">
        <v>100</v>
      </c>
      <c r="AM123" t="s">
        <v>100</v>
      </c>
      <c r="AN123" t="s">
        <v>100</v>
      </c>
      <c r="AO123" t="s">
        <v>100</v>
      </c>
      <c r="AP123" t="s">
        <v>100</v>
      </c>
      <c r="AQ123" t="s">
        <v>100</v>
      </c>
      <c r="AR123" t="s">
        <v>100</v>
      </c>
      <c r="AS123" t="s">
        <v>100</v>
      </c>
      <c r="AT123" t="s">
        <v>100</v>
      </c>
      <c r="AU123" t="s">
        <v>100</v>
      </c>
      <c r="AV123" t="s">
        <v>100</v>
      </c>
      <c r="AY123" t="s">
        <v>397</v>
      </c>
      <c r="AZ123" t="s">
        <v>398</v>
      </c>
      <c r="BA123" t="s">
        <v>399</v>
      </c>
      <c r="BB123" t="s">
        <v>95</v>
      </c>
      <c r="BC123" t="s">
        <v>95</v>
      </c>
      <c r="BD123" s="4">
        <v>46188</v>
      </c>
      <c r="BE123" s="4">
        <v>46189</v>
      </c>
      <c r="BF123" t="s">
        <v>518</v>
      </c>
      <c r="BG123" t="s">
        <v>111</v>
      </c>
      <c r="BH123" t="s">
        <v>98</v>
      </c>
      <c r="BI123" s="4">
        <v>46265</v>
      </c>
      <c r="BJ123" s="4"/>
      <c r="BL123" t="s">
        <v>99</v>
      </c>
      <c r="BM123" t="s">
        <v>95</v>
      </c>
      <c r="BN123" t="s">
        <v>100</v>
      </c>
      <c r="BO123" t="s">
        <v>100</v>
      </c>
      <c r="BP123" t="s">
        <v>100</v>
      </c>
      <c r="BQ123" t="s">
        <v>100</v>
      </c>
      <c r="BR123" t="s">
        <v>100</v>
      </c>
      <c r="BS123" t="s">
        <v>100</v>
      </c>
      <c r="BT123" t="s">
        <v>100</v>
      </c>
      <c r="BU123" t="s">
        <v>100</v>
      </c>
      <c r="BV123" t="s">
        <v>100</v>
      </c>
      <c r="BW123" t="s">
        <v>100</v>
      </c>
      <c r="BX123" t="s">
        <v>100</v>
      </c>
      <c r="BY123" t="s">
        <v>100</v>
      </c>
      <c r="BZ123" t="s">
        <v>100</v>
      </c>
      <c r="CA123" t="s">
        <v>31</v>
      </c>
      <c r="CB123" t="s">
        <v>100</v>
      </c>
      <c r="CC123" t="s">
        <v>33</v>
      </c>
      <c r="CE123" t="s">
        <v>482</v>
      </c>
      <c r="CF123" s="34" t="s">
        <v>483</v>
      </c>
      <c r="CG123" s="34" t="s">
        <v>484</v>
      </c>
      <c r="CH123" s="34" t="s">
        <v>167</v>
      </c>
      <c r="CI123" s="34" t="s">
        <v>95</v>
      </c>
      <c r="CJ123" s="35">
        <v>46185</v>
      </c>
      <c r="CK123" s="35"/>
      <c r="CL123" s="34" t="s">
        <v>205</v>
      </c>
      <c r="CM123" s="34" t="s">
        <v>97</v>
      </c>
      <c r="CN123" s="34" t="s">
        <v>104</v>
      </c>
      <c r="CO123" s="35">
        <v>46252</v>
      </c>
      <c r="CP123" s="35"/>
      <c r="CQ123" s="34"/>
      <c r="CR123" t="s">
        <v>99</v>
      </c>
      <c r="CS123" t="s">
        <v>95</v>
      </c>
      <c r="CT123" t="s">
        <v>100</v>
      </c>
      <c r="CU123" t="s">
        <v>100</v>
      </c>
      <c r="CV123" t="s">
        <v>100</v>
      </c>
      <c r="CW123" t="s">
        <v>100</v>
      </c>
      <c r="CX123" t="s">
        <v>100</v>
      </c>
      <c r="CY123" t="s">
        <v>23</v>
      </c>
      <c r="CZ123" t="s">
        <v>100</v>
      </c>
      <c r="DA123" t="s">
        <v>100</v>
      </c>
      <c r="DB123" t="s">
        <v>100</v>
      </c>
      <c r="DC123" t="s">
        <v>100</v>
      </c>
      <c r="DD123" t="s">
        <v>100</v>
      </c>
      <c r="DE123" t="s">
        <v>100</v>
      </c>
      <c r="DF123" t="s">
        <v>100</v>
      </c>
      <c r="DG123" t="s">
        <v>100</v>
      </c>
      <c r="DH123" t="s">
        <v>100</v>
      </c>
      <c r="DI123" t="s">
        <v>100</v>
      </c>
      <c r="DK123" t="str">
        <f>IF(AND(XPlan_raw[[#This Row],[BEng in Electronics]]&lt;&gt;"(tom)",XPlan_raw[[#This Row],[BEng in Electronics]]&lt;&gt;""),CT$11,"")</f>
        <v/>
      </c>
      <c r="DL123" t="str">
        <f>IF(AND(XPlan_raw[[#This Row],[BEng in Mechanical Engineering]]&lt;&gt;"(tom)",XPlan_raw[[#This Row],[BEng in Mechanical Engineering]]&lt;&gt;""),CU$11,"")</f>
        <v/>
      </c>
      <c r="DM123" t="str">
        <f>IF(AND(XPlan_raw[[#This Row],[BEng in Mechatronics]]&lt;&gt;"(tom)",XPlan_raw[[#This Row],[BEng in Mechatronics]]&lt;&gt;""),CV$11,"")</f>
        <v/>
      </c>
      <c r="DN123" t="str">
        <f>IF(AND(XPlan_raw[[#This Row],[BSc in Electronics]]&lt;&gt;"(tom)",XPlan_raw[[#This Row],[BSc in Electronics]]&lt;&gt;""),CW$11,"")</f>
        <v/>
      </c>
      <c r="DO123" t="str">
        <f>IF(AND(XPlan_raw[[#This Row],[BSc in I&amp;B]]&lt;&gt;"(tom)",XPlan_raw[[#This Row],[BSc in I&amp;B]]&lt;&gt;""),CX$11,"")</f>
        <v/>
      </c>
      <c r="DP123" t="str">
        <f>IF(AND(XPlan_raw[[#This Row],[BSc in Software]]&lt;&gt;"(tom)",XPlan_raw[[#This Row],[BSc in Software]]&lt;&gt;""),CY$11,"")</f>
        <v>BSc in Software Engineering -. Sdb.</v>
      </c>
      <c r="DQ123" t="str">
        <f>IF(AND(XPlan_raw[[#This Row],[BSc in Mechanical Engineering]]&lt;&gt;"(tom)",XPlan_raw[[#This Row],[BSc in Mechanical Engineering]]&lt;&gt;""),CZ$11,"")</f>
        <v/>
      </c>
      <c r="DR123" t="str">
        <f>IF(AND(XPlan_raw[[#This Row],[BSc in Mechatronic Engineering]]&lt;&gt;"(tom)",XPlan_raw[[#This Row],[BSc in Mechatronic Engineering]]&lt;&gt;""),DA$11,"")</f>
        <v/>
      </c>
      <c r="DS123" t="str">
        <f>IF(AND(XPlan_raw[[#This Row],[MSc in Electronics]]&lt;&gt;"(tom)",XPlan_raw[[#This Row],[MSc in Electronics]]&lt;&gt;""),DB$11,"")</f>
        <v/>
      </c>
      <c r="DT123" t="str">
        <f>IF(AND(XPlan_raw[[#This Row],[MSc in I&amp;B]]&lt;&gt;"(tom)",XPlan_raw[[#This Row],[MSc in I&amp;B]]&lt;&gt;""),DC$11,"")</f>
        <v/>
      </c>
      <c r="DU123" t="str">
        <f>IF(AND(XPlan_raw[[#This Row],[MSc in Pysics and Technology]]&lt;&gt;"(tom)",XPlan_raw[[#This Row],[MSc in Pysics and Technology]]&lt;&gt;""),DD$11,"")</f>
        <v/>
      </c>
      <c r="DV123" t="str">
        <f>IF(AND(XPlan_raw[[#This Row],[MSc in Software]]&lt;&gt;"(tom)",XPlan_raw[[#This Row],[MSc in Software]]&lt;&gt;""),DE$11,"")</f>
        <v/>
      </c>
      <c r="DW123" t="str">
        <f>IF(AND(XPlan_raw[[#This Row],[MSc in Mechanical Engineering]]&lt;&gt;"(tom)",XPlan_raw[[#This Row],[MSc in Mechanical Engineering]]&lt;&gt;""),DF$11,"")</f>
        <v/>
      </c>
      <c r="DX123" t="str">
        <f>IF(AND(XPlan_raw[[#This Row],[MSc in Mechatronic Engineering]]&lt;&gt;"(tom)",XPlan_raw[[#This Row],[MSc in Mechatronic Engineering]]&lt;&gt;""),DG$11,"")</f>
        <v/>
      </c>
      <c r="DY123" t="str">
        <f>IF(AND(XPlan_raw[[#This Row],[MSc in Supply Chain Digitalisation ]]&lt;&gt;"(tom)",XPlan_raw[[#This Row],[MSc in Supply Chain Digitalisation ]]&lt;&gt;""),DH$11,"")</f>
        <v/>
      </c>
      <c r="DZ123" t="str">
        <f>IF(AND(XPlan_raw[[#This Row],[Enkeltfag/Exchange]]&lt;&gt;"(tom)",XPlan_raw[[#This Row],[Enkeltfag/Exchange]]&lt;&gt;""),DI$11,"")</f>
        <v/>
      </c>
    </row>
    <row r="124" spans="2:130" x14ac:dyDescent="0.25">
      <c r="B124" t="str">
        <f>IF(Q124="ja",XPlan_rawFinal[[#This Row],[EKA_kode]],"")</f>
        <v>T370058402</v>
      </c>
      <c r="C124" t="str">
        <f>IF(XPlan[[#This Row],[EKA]]&lt;&gt;"",XPlan_rawFinal[[#This Row],[eka_langtnavn]],"")</f>
        <v>Electronics Semester Project 4 C</v>
      </c>
      <c r="D124" t="str">
        <f>IF(XPlan[[#This Row],[EKA]]&lt;&gt;"",IF(XPlan_rawFinal[[#This Row],[Interne-kode]]&lt;&gt;"(tom)",XPlan_rawFinal[[#This Row],[Interne-kode]],""),"")</f>
        <v>EE-SPRO4C</v>
      </c>
      <c r="E12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15-06-2026 - 16-06-2026</v>
      </c>
      <c r="G124" t="str">
        <f>IF(XPlan[[#This Row],[EKA]]&lt;&gt;"",IF(XPlan_rawFinal[[#This Row],[Campus]]&lt;&gt;"(tom)",XPlan_rawFinal[[#This Row],[Campus]],""),"")</f>
        <v>Sønderborg</v>
      </c>
      <c r="H124" t="str">
        <f>IF(XPlan[[#This Row],[EKA]]&lt;&gt;"",IF(OR(XPlan_rawFinal[[#This Row],[Prøveform]]="(tom)",XPlan_rawFinal[[#This Row],[Prøveform]]=""),"",XPlan_rawFinal[[#This Row],[Prøveform]]),"")</f>
        <v>Oral examination</v>
      </c>
      <c r="I124" t="str">
        <f>IF(XPlan[[#This Row],[EKA]]&lt;&gt;"",IF(XPlan_rawFinal[[#This Row],[Eksaminator_samlet]]&lt;&gt;"",XPlan_rawFinal[[#This Row],[Eksaminator_samlet]],""),"")</f>
        <v>Mohammed Ali Khan, Navid Bayati</v>
      </c>
      <c r="J124" t="str">
        <f>IF(XPlan[[#This Row],[EKA]]&lt;&gt;"",IF(OR(XPlan_rawFinal[[#This Row],[Censur]]="(tom)",XPlan_rawFinal[[#This Row],[Censur]]=""),"",XPlan_rawFinal[[#This Row],[Censur]]),"")</f>
        <v>Second examiner: External</v>
      </c>
      <c r="K1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24" t="s">
        <v>90</v>
      </c>
      <c r="M124" t="str">
        <f>IF(XPlan[[#This Row],[EKA]]&lt;&gt;"",IF(XPlan_rawFinal[[#This Row],[BEMÆRK]]&lt;&gt;"(tom)",XPlan_rawFinal[[#This Row],[BEMÆRK]],""),"")</f>
        <v/>
      </c>
      <c r="N12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Sdb.,,,,,,,,,,,,Exchange students,All exams</v>
      </c>
      <c r="Q124" t="s">
        <v>107</v>
      </c>
      <c r="R124" t="s">
        <v>423</v>
      </c>
      <c r="S124" t="s">
        <v>424</v>
      </c>
      <c r="T124" t="s">
        <v>425</v>
      </c>
      <c r="U124" t="s">
        <v>167</v>
      </c>
      <c r="V124" t="s">
        <v>95</v>
      </c>
      <c r="W124" s="4">
        <v>46188</v>
      </c>
      <c r="X124" s="4">
        <v>46189</v>
      </c>
      <c r="Y124" t="s">
        <v>523</v>
      </c>
      <c r="Z124" t="s">
        <v>111</v>
      </c>
      <c r="AA124" t="s">
        <v>112</v>
      </c>
      <c r="AB124" s="4">
        <v>46251</v>
      </c>
      <c r="AE124" t="s">
        <v>99</v>
      </c>
      <c r="AF124" t="s">
        <v>95</v>
      </c>
      <c r="AG124" t="s">
        <v>100</v>
      </c>
      <c r="AH124" t="s">
        <v>100</v>
      </c>
      <c r="AI124" t="s">
        <v>100</v>
      </c>
      <c r="AJ124" t="s">
        <v>21</v>
      </c>
      <c r="AK124" t="s">
        <v>100</v>
      </c>
      <c r="AL124" t="s">
        <v>100</v>
      </c>
      <c r="AM124" t="s">
        <v>100</v>
      </c>
      <c r="AN124" t="s">
        <v>100</v>
      </c>
      <c r="AO124" t="s">
        <v>100</v>
      </c>
      <c r="AP124" t="s">
        <v>100</v>
      </c>
      <c r="AQ124" t="s">
        <v>100</v>
      </c>
      <c r="AR124" t="s">
        <v>100</v>
      </c>
      <c r="AS124" t="s">
        <v>100</v>
      </c>
      <c r="AT124" t="s">
        <v>100</v>
      </c>
      <c r="AU124" t="s">
        <v>100</v>
      </c>
      <c r="AV124" t="s">
        <v>33</v>
      </c>
      <c r="AY124" t="s">
        <v>368</v>
      </c>
      <c r="AZ124" t="s">
        <v>369</v>
      </c>
      <c r="BA124" t="s">
        <v>370</v>
      </c>
      <c r="BB124" t="s">
        <v>167</v>
      </c>
      <c r="BC124" t="s">
        <v>95</v>
      </c>
      <c r="BD124" s="4">
        <v>46188</v>
      </c>
      <c r="BE124" s="4">
        <v>46192</v>
      </c>
      <c r="BF124" t="s">
        <v>516</v>
      </c>
      <c r="BG124" t="s">
        <v>111</v>
      </c>
      <c r="BH124" t="s">
        <v>112</v>
      </c>
      <c r="BI124" s="4">
        <v>46260</v>
      </c>
      <c r="BJ124" s="4"/>
      <c r="BL124" t="s">
        <v>99</v>
      </c>
      <c r="BM124" t="s">
        <v>95</v>
      </c>
      <c r="BN124" t="s">
        <v>100</v>
      </c>
      <c r="BO124" t="s">
        <v>100</v>
      </c>
      <c r="BP124" t="s">
        <v>100</v>
      </c>
      <c r="BQ124" t="s">
        <v>100</v>
      </c>
      <c r="BR124" t="s">
        <v>100</v>
      </c>
      <c r="BS124" t="s">
        <v>100</v>
      </c>
      <c r="BT124" t="s">
        <v>100</v>
      </c>
      <c r="BU124" t="s">
        <v>25</v>
      </c>
      <c r="BV124" t="s">
        <v>100</v>
      </c>
      <c r="BW124" t="s">
        <v>100</v>
      </c>
      <c r="BX124" t="s">
        <v>100</v>
      </c>
      <c r="BY124" t="s">
        <v>100</v>
      </c>
      <c r="BZ124" t="s">
        <v>100</v>
      </c>
      <c r="CA124" t="s">
        <v>100</v>
      </c>
      <c r="CB124" t="s">
        <v>100</v>
      </c>
      <c r="CC124" t="s">
        <v>100</v>
      </c>
      <c r="CE124" t="s">
        <v>485</v>
      </c>
      <c r="CF124" s="34" t="s">
        <v>486</v>
      </c>
      <c r="CG124" s="34" t="s">
        <v>487</v>
      </c>
      <c r="CH124" s="34" t="s">
        <v>149</v>
      </c>
      <c r="CI124" s="34" t="s">
        <v>95</v>
      </c>
      <c r="CJ124" s="35">
        <v>46176</v>
      </c>
      <c r="CK124" s="35"/>
      <c r="CL124" s="34" t="s">
        <v>161</v>
      </c>
      <c r="CM124" s="34" t="s">
        <v>97</v>
      </c>
      <c r="CN124" s="34" t="s">
        <v>104</v>
      </c>
      <c r="CO124" s="35">
        <v>46245</v>
      </c>
      <c r="CP124" s="35"/>
      <c r="CQ124" s="34"/>
      <c r="CR124" t="s">
        <v>99</v>
      </c>
      <c r="CS124" t="s">
        <v>95</v>
      </c>
      <c r="CT124" t="s">
        <v>100</v>
      </c>
      <c r="CU124" t="s">
        <v>100</v>
      </c>
      <c r="CV124" t="s">
        <v>100</v>
      </c>
      <c r="CW124" t="s">
        <v>100</v>
      </c>
      <c r="CX124" t="s">
        <v>100</v>
      </c>
      <c r="CY124" t="s">
        <v>23</v>
      </c>
      <c r="CZ124" t="s">
        <v>100</v>
      </c>
      <c r="DA124" t="s">
        <v>100</v>
      </c>
      <c r="DB124" t="s">
        <v>100</v>
      </c>
      <c r="DC124" t="s">
        <v>100</v>
      </c>
      <c r="DD124" t="s">
        <v>100</v>
      </c>
      <c r="DE124" t="s">
        <v>100</v>
      </c>
      <c r="DF124" t="s">
        <v>100</v>
      </c>
      <c r="DG124" t="s">
        <v>100</v>
      </c>
      <c r="DH124" t="s">
        <v>100</v>
      </c>
      <c r="DI124" t="s">
        <v>100</v>
      </c>
      <c r="DK124" t="str">
        <f>IF(AND(XPlan_raw[[#This Row],[BEng in Electronics]]&lt;&gt;"(tom)",XPlan_raw[[#This Row],[BEng in Electronics]]&lt;&gt;""),CT$11,"")</f>
        <v/>
      </c>
      <c r="DL124" t="str">
        <f>IF(AND(XPlan_raw[[#This Row],[BEng in Mechanical Engineering]]&lt;&gt;"(tom)",XPlan_raw[[#This Row],[BEng in Mechanical Engineering]]&lt;&gt;""),CU$11,"")</f>
        <v/>
      </c>
      <c r="DM124" t="str">
        <f>IF(AND(XPlan_raw[[#This Row],[BEng in Mechatronics]]&lt;&gt;"(tom)",XPlan_raw[[#This Row],[BEng in Mechatronics]]&lt;&gt;""),CV$11,"")</f>
        <v/>
      </c>
      <c r="DN124" t="str">
        <f>IF(AND(XPlan_raw[[#This Row],[BSc in Electronics]]&lt;&gt;"(tom)",XPlan_raw[[#This Row],[BSc in Electronics]]&lt;&gt;""),CW$11,"")</f>
        <v/>
      </c>
      <c r="DO124" t="str">
        <f>IF(AND(XPlan_raw[[#This Row],[BSc in I&amp;B]]&lt;&gt;"(tom)",XPlan_raw[[#This Row],[BSc in I&amp;B]]&lt;&gt;""),CX$11,"")</f>
        <v/>
      </c>
      <c r="DP124" t="str">
        <f>IF(AND(XPlan_raw[[#This Row],[BSc in Software]]&lt;&gt;"(tom)",XPlan_raw[[#This Row],[BSc in Software]]&lt;&gt;""),CY$11,"")</f>
        <v>BSc in Software Engineering -. Sdb.</v>
      </c>
      <c r="DQ124" t="str">
        <f>IF(AND(XPlan_raw[[#This Row],[BSc in Mechanical Engineering]]&lt;&gt;"(tom)",XPlan_raw[[#This Row],[BSc in Mechanical Engineering]]&lt;&gt;""),CZ$11,"")</f>
        <v/>
      </c>
      <c r="DR124" t="str">
        <f>IF(AND(XPlan_raw[[#This Row],[BSc in Mechatronic Engineering]]&lt;&gt;"(tom)",XPlan_raw[[#This Row],[BSc in Mechatronic Engineering]]&lt;&gt;""),DA$11,"")</f>
        <v/>
      </c>
      <c r="DS124" t="str">
        <f>IF(AND(XPlan_raw[[#This Row],[MSc in Electronics]]&lt;&gt;"(tom)",XPlan_raw[[#This Row],[MSc in Electronics]]&lt;&gt;""),DB$11,"")</f>
        <v/>
      </c>
      <c r="DT124" t="str">
        <f>IF(AND(XPlan_raw[[#This Row],[MSc in I&amp;B]]&lt;&gt;"(tom)",XPlan_raw[[#This Row],[MSc in I&amp;B]]&lt;&gt;""),DC$11,"")</f>
        <v/>
      </c>
      <c r="DU124" t="str">
        <f>IF(AND(XPlan_raw[[#This Row],[MSc in Pysics and Technology]]&lt;&gt;"(tom)",XPlan_raw[[#This Row],[MSc in Pysics and Technology]]&lt;&gt;""),DD$11,"")</f>
        <v/>
      </c>
      <c r="DV124" t="str">
        <f>IF(AND(XPlan_raw[[#This Row],[MSc in Software]]&lt;&gt;"(tom)",XPlan_raw[[#This Row],[MSc in Software]]&lt;&gt;""),DE$11,"")</f>
        <v/>
      </c>
      <c r="DW124" t="str">
        <f>IF(AND(XPlan_raw[[#This Row],[MSc in Mechanical Engineering]]&lt;&gt;"(tom)",XPlan_raw[[#This Row],[MSc in Mechanical Engineering]]&lt;&gt;""),DF$11,"")</f>
        <v/>
      </c>
      <c r="DX124" t="str">
        <f>IF(AND(XPlan_raw[[#This Row],[MSc in Mechatronic Engineering]]&lt;&gt;"(tom)",XPlan_raw[[#This Row],[MSc in Mechatronic Engineering]]&lt;&gt;""),DG$11,"")</f>
        <v/>
      </c>
      <c r="DY124" t="str">
        <f>IF(AND(XPlan_raw[[#This Row],[MSc in Supply Chain Digitalisation ]]&lt;&gt;"(tom)",XPlan_raw[[#This Row],[MSc in Supply Chain Digitalisation ]]&lt;&gt;""),DH$11,"")</f>
        <v/>
      </c>
      <c r="DZ124" t="str">
        <f>IF(AND(XPlan_raw[[#This Row],[Enkeltfag/Exchange]]&lt;&gt;"(tom)",XPlan_raw[[#This Row],[Enkeltfag/Exchange]]&lt;&gt;""),DI$11,"")</f>
        <v/>
      </c>
    </row>
    <row r="125" spans="2:130" x14ac:dyDescent="0.25">
      <c r="B125" t="str">
        <f>IF(Q125="ja",XPlan_rawFinal[[#This Row],[EKA_kode]],"")</f>
        <v>T370055402</v>
      </c>
      <c r="C125" t="str">
        <f>IF(XPlan[[#This Row],[EKA]]&lt;&gt;"",XPlan_rawFinal[[#This Row],[eka_langtnavn]],"")</f>
        <v>Electronics Semester Project 4 D</v>
      </c>
      <c r="D125" t="str">
        <f>IF(XPlan[[#This Row],[EKA]]&lt;&gt;"",IF(XPlan_rawFinal[[#This Row],[Interne-kode]]&lt;&gt;"(tom)",XPlan_rawFinal[[#This Row],[Interne-kode]],""),"")</f>
        <v>EE-SPRO4D</v>
      </c>
      <c r="E12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15-06-2026 - 16-06-2026</v>
      </c>
      <c r="G125" t="str">
        <f>IF(XPlan[[#This Row],[EKA]]&lt;&gt;"",IF(XPlan_rawFinal[[#This Row],[Campus]]&lt;&gt;"(tom)",XPlan_rawFinal[[#This Row],[Campus]],""),"")</f>
        <v>Sønderborg</v>
      </c>
      <c r="H125" t="str">
        <f>IF(XPlan[[#This Row],[EKA]]&lt;&gt;"",IF(OR(XPlan_rawFinal[[#This Row],[Prøveform]]="(tom)",XPlan_rawFinal[[#This Row],[Prøveform]]=""),"",XPlan_rawFinal[[#This Row],[Prøveform]]),"")</f>
        <v>Oral examination</v>
      </c>
      <c r="I125" t="str">
        <f>IF(XPlan[[#This Row],[EKA]]&lt;&gt;"",IF(XPlan_rawFinal[[#This Row],[Eksaminator_samlet]]&lt;&gt;"",XPlan_rawFinal[[#This Row],[Eksaminator_samlet]],""),"")</f>
        <v>Mohammed Ali Khan, Navid Bayati</v>
      </c>
      <c r="J125" t="str">
        <f>IF(XPlan[[#This Row],[EKA]]&lt;&gt;"",IF(OR(XPlan_rawFinal[[#This Row],[Censur]]="(tom)",XPlan_rawFinal[[#This Row],[Censur]]=""),"",XPlan_rawFinal[[#This Row],[Censur]]),"")</f>
        <v>Second examiner: External</v>
      </c>
      <c r="K1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25" t="s">
        <v>90</v>
      </c>
      <c r="M125" t="str">
        <f>IF(XPlan[[#This Row],[EKA]]&lt;&gt;"",IF(XPlan_rawFinal[[#This Row],[BEMÆRK]]&lt;&gt;"(tom)",XPlan_rawFinal[[#This Row],[BEMÆRK]],""),"")</f>
        <v/>
      </c>
      <c r="N12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Sdb.,,,,,,,,,,,,,,,Exchange students,All exams</v>
      </c>
      <c r="Q125" t="s">
        <v>107</v>
      </c>
      <c r="R125" t="s">
        <v>420</v>
      </c>
      <c r="S125" t="s">
        <v>421</v>
      </c>
      <c r="T125" t="s">
        <v>422</v>
      </c>
      <c r="U125" t="s">
        <v>167</v>
      </c>
      <c r="V125" t="s">
        <v>95</v>
      </c>
      <c r="W125" s="4">
        <v>46188</v>
      </c>
      <c r="X125" s="4">
        <v>46189</v>
      </c>
      <c r="Y125" t="s">
        <v>523</v>
      </c>
      <c r="Z125" t="s">
        <v>111</v>
      </c>
      <c r="AA125" t="s">
        <v>112</v>
      </c>
      <c r="AB125" s="4">
        <v>46251</v>
      </c>
      <c r="AE125" t="s">
        <v>99</v>
      </c>
      <c r="AF125" t="s">
        <v>95</v>
      </c>
      <c r="AG125" t="s">
        <v>18</v>
      </c>
      <c r="AH125" t="s">
        <v>100</v>
      </c>
      <c r="AI125" t="s">
        <v>100</v>
      </c>
      <c r="AJ125" t="s">
        <v>100</v>
      </c>
      <c r="AK125" t="s">
        <v>100</v>
      </c>
      <c r="AL125" t="s">
        <v>100</v>
      </c>
      <c r="AM125" t="s">
        <v>100</v>
      </c>
      <c r="AN125" t="s">
        <v>100</v>
      </c>
      <c r="AO125" t="s">
        <v>100</v>
      </c>
      <c r="AP125" t="s">
        <v>100</v>
      </c>
      <c r="AQ125" t="s">
        <v>100</v>
      </c>
      <c r="AR125" t="s">
        <v>100</v>
      </c>
      <c r="AS125" t="s">
        <v>100</v>
      </c>
      <c r="AT125" t="s">
        <v>100</v>
      </c>
      <c r="AU125" t="s">
        <v>100</v>
      </c>
      <c r="AV125" t="s">
        <v>33</v>
      </c>
      <c r="AY125" t="s">
        <v>365</v>
      </c>
      <c r="AZ125" t="s">
        <v>366</v>
      </c>
      <c r="BA125" t="s">
        <v>367</v>
      </c>
      <c r="BB125" t="s">
        <v>167</v>
      </c>
      <c r="BC125" t="s">
        <v>95</v>
      </c>
      <c r="BD125" s="4">
        <v>46188</v>
      </c>
      <c r="BE125" s="4">
        <v>46192</v>
      </c>
      <c r="BF125" t="s">
        <v>516</v>
      </c>
      <c r="BG125" t="s">
        <v>111</v>
      </c>
      <c r="BH125" t="s">
        <v>112</v>
      </c>
      <c r="BI125" s="4">
        <v>46260</v>
      </c>
      <c r="BJ125" s="4"/>
      <c r="BL125" t="s">
        <v>99</v>
      </c>
      <c r="BM125" t="s">
        <v>95</v>
      </c>
      <c r="BN125" t="s">
        <v>100</v>
      </c>
      <c r="BO125" t="s">
        <v>100</v>
      </c>
      <c r="BP125" t="s">
        <v>20</v>
      </c>
      <c r="BQ125" t="s">
        <v>100</v>
      </c>
      <c r="BR125" t="s">
        <v>100</v>
      </c>
      <c r="BS125" t="s">
        <v>100</v>
      </c>
      <c r="BT125" t="s">
        <v>100</v>
      </c>
      <c r="BU125" t="s">
        <v>100</v>
      </c>
      <c r="BV125" t="s">
        <v>100</v>
      </c>
      <c r="BW125" t="s">
        <v>100</v>
      </c>
      <c r="BX125" t="s">
        <v>100</v>
      </c>
      <c r="BY125" t="s">
        <v>100</v>
      </c>
      <c r="BZ125" t="s">
        <v>100</v>
      </c>
      <c r="CA125" t="s">
        <v>100</v>
      </c>
      <c r="CB125" t="s">
        <v>100</v>
      </c>
      <c r="CC125" t="s">
        <v>100</v>
      </c>
      <c r="CE125" t="s">
        <v>126</v>
      </c>
      <c r="CF125" s="34" t="s">
        <v>488</v>
      </c>
      <c r="CG125" s="34" t="s">
        <v>127</v>
      </c>
      <c r="CH125" s="34" t="s">
        <v>94</v>
      </c>
      <c r="CI125" s="34" t="s">
        <v>95</v>
      </c>
      <c r="CJ125" s="35">
        <v>46164</v>
      </c>
      <c r="CK125" s="35"/>
      <c r="CL125" s="34" t="s">
        <v>529</v>
      </c>
      <c r="CM125" s="34" t="s">
        <v>109</v>
      </c>
      <c r="CN125" s="34" t="s">
        <v>112</v>
      </c>
      <c r="CO125" s="35" t="s">
        <v>95</v>
      </c>
      <c r="CP125" s="35" t="s">
        <v>95</v>
      </c>
      <c r="CQ125" s="34"/>
      <c r="CR125" t="s">
        <v>99</v>
      </c>
      <c r="CS125" t="s">
        <v>95</v>
      </c>
      <c r="CT125" t="s">
        <v>100</v>
      </c>
      <c r="CU125" t="s">
        <v>100</v>
      </c>
      <c r="CV125" t="s">
        <v>100</v>
      </c>
      <c r="CW125" t="s">
        <v>100</v>
      </c>
      <c r="CX125" t="s">
        <v>100</v>
      </c>
      <c r="CY125" t="s">
        <v>23</v>
      </c>
      <c r="CZ125" t="s">
        <v>100</v>
      </c>
      <c r="DA125" t="s">
        <v>100</v>
      </c>
      <c r="DB125" t="s">
        <v>100</v>
      </c>
      <c r="DC125" t="s">
        <v>100</v>
      </c>
      <c r="DD125" t="s">
        <v>100</v>
      </c>
      <c r="DE125" t="s">
        <v>100</v>
      </c>
      <c r="DF125" t="s">
        <v>100</v>
      </c>
      <c r="DG125" t="s">
        <v>100</v>
      </c>
      <c r="DH125" t="s">
        <v>100</v>
      </c>
      <c r="DI125" t="s">
        <v>100</v>
      </c>
      <c r="DK125" t="str">
        <f>IF(AND(XPlan_raw[[#This Row],[BEng in Electronics]]&lt;&gt;"(tom)",XPlan_raw[[#This Row],[BEng in Electronics]]&lt;&gt;""),CT$11,"")</f>
        <v/>
      </c>
      <c r="DL125" t="str">
        <f>IF(AND(XPlan_raw[[#This Row],[BEng in Mechanical Engineering]]&lt;&gt;"(tom)",XPlan_raw[[#This Row],[BEng in Mechanical Engineering]]&lt;&gt;""),CU$11,"")</f>
        <v/>
      </c>
      <c r="DM125" t="str">
        <f>IF(AND(XPlan_raw[[#This Row],[BEng in Mechatronics]]&lt;&gt;"(tom)",XPlan_raw[[#This Row],[BEng in Mechatronics]]&lt;&gt;""),CV$11,"")</f>
        <v/>
      </c>
      <c r="DN125" t="str">
        <f>IF(AND(XPlan_raw[[#This Row],[BSc in Electronics]]&lt;&gt;"(tom)",XPlan_raw[[#This Row],[BSc in Electronics]]&lt;&gt;""),CW$11,"")</f>
        <v/>
      </c>
      <c r="DO125" t="str">
        <f>IF(AND(XPlan_raw[[#This Row],[BSc in I&amp;B]]&lt;&gt;"(tom)",XPlan_raw[[#This Row],[BSc in I&amp;B]]&lt;&gt;""),CX$11,"")</f>
        <v/>
      </c>
      <c r="DP125" t="str">
        <f>IF(AND(XPlan_raw[[#This Row],[BSc in Software]]&lt;&gt;"(tom)",XPlan_raw[[#This Row],[BSc in Software]]&lt;&gt;""),CY$11,"")</f>
        <v>BSc in Software Engineering -. Sdb.</v>
      </c>
      <c r="DQ125" t="str">
        <f>IF(AND(XPlan_raw[[#This Row],[BSc in Mechanical Engineering]]&lt;&gt;"(tom)",XPlan_raw[[#This Row],[BSc in Mechanical Engineering]]&lt;&gt;""),CZ$11,"")</f>
        <v/>
      </c>
      <c r="DR125" t="str">
        <f>IF(AND(XPlan_raw[[#This Row],[BSc in Mechatronic Engineering]]&lt;&gt;"(tom)",XPlan_raw[[#This Row],[BSc in Mechatronic Engineering]]&lt;&gt;""),DA$11,"")</f>
        <v/>
      </c>
      <c r="DS125" t="str">
        <f>IF(AND(XPlan_raw[[#This Row],[MSc in Electronics]]&lt;&gt;"(tom)",XPlan_raw[[#This Row],[MSc in Electronics]]&lt;&gt;""),DB$11,"")</f>
        <v/>
      </c>
      <c r="DT125" t="str">
        <f>IF(AND(XPlan_raw[[#This Row],[MSc in I&amp;B]]&lt;&gt;"(tom)",XPlan_raw[[#This Row],[MSc in I&amp;B]]&lt;&gt;""),DC$11,"")</f>
        <v/>
      </c>
      <c r="DU125" t="str">
        <f>IF(AND(XPlan_raw[[#This Row],[MSc in Pysics and Technology]]&lt;&gt;"(tom)",XPlan_raw[[#This Row],[MSc in Pysics and Technology]]&lt;&gt;""),DD$11,"")</f>
        <v/>
      </c>
      <c r="DV125" t="str">
        <f>IF(AND(XPlan_raw[[#This Row],[MSc in Software]]&lt;&gt;"(tom)",XPlan_raw[[#This Row],[MSc in Software]]&lt;&gt;""),DE$11,"")</f>
        <v/>
      </c>
      <c r="DW125" t="str">
        <f>IF(AND(XPlan_raw[[#This Row],[MSc in Mechanical Engineering]]&lt;&gt;"(tom)",XPlan_raw[[#This Row],[MSc in Mechanical Engineering]]&lt;&gt;""),DF$11,"")</f>
        <v/>
      </c>
      <c r="DX125" t="str">
        <f>IF(AND(XPlan_raw[[#This Row],[MSc in Mechatronic Engineering]]&lt;&gt;"(tom)",XPlan_raw[[#This Row],[MSc in Mechatronic Engineering]]&lt;&gt;""),DG$11,"")</f>
        <v/>
      </c>
      <c r="DY125" t="str">
        <f>IF(AND(XPlan_raw[[#This Row],[MSc in Supply Chain Digitalisation ]]&lt;&gt;"(tom)",XPlan_raw[[#This Row],[MSc in Supply Chain Digitalisation ]]&lt;&gt;""),DH$11,"")</f>
        <v/>
      </c>
      <c r="DZ125" t="str">
        <f>IF(AND(XPlan_raw[[#This Row],[Enkeltfag/Exchange]]&lt;&gt;"(tom)",XPlan_raw[[#This Row],[Enkeltfag/Exchange]]&lt;&gt;""),DI$11,"")</f>
        <v/>
      </c>
    </row>
    <row r="126" spans="2:130" x14ac:dyDescent="0.25">
      <c r="B126" t="str">
        <f>IF(Q126="ja",XPlan_rawFinal[[#This Row],[EKA_kode]],"")</f>
        <v>T320014402</v>
      </c>
      <c r="C126" t="str">
        <f>IF(XPlan[[#This Row],[EKA]]&lt;&gt;"",XPlan_rawFinal[[#This Row],[eka_langtnavn]],"")</f>
        <v>Energy Systems</v>
      </c>
      <c r="D126" t="str">
        <f>IF(XPlan[[#This Row],[EKA]]&lt;&gt;"",IF(XPlan_rawFinal[[#This Row],[Interne-kode]]&lt;&gt;"(tom)",XPlan_rawFinal[[#This Row],[Interne-kode]],""),"")</f>
        <v>ME-ES</v>
      </c>
      <c r="E12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4,6</v>
      </c>
      <c r="F1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126" t="str">
        <f>IF(XPlan[[#This Row],[EKA]]&lt;&gt;"",IF(XPlan_rawFinal[[#This Row],[Campus]]&lt;&gt;"(tom)",XPlan_rawFinal[[#This Row],[Campus]],""),"")</f>
        <v>Sønderborg</v>
      </c>
      <c r="H126" t="str">
        <f>IF(XPlan[[#This Row],[EKA]]&lt;&gt;"",IF(OR(XPlan_rawFinal[[#This Row],[Prøveform]]="(tom)",XPlan_rawFinal[[#This Row],[Prøveform]]=""),"",XPlan_rawFinal[[#This Row],[Prøveform]]),"")</f>
        <v>Written examination</v>
      </c>
      <c r="I126" t="str">
        <f>IF(XPlan[[#This Row],[EKA]]&lt;&gt;"",IF(XPlan_rawFinal[[#This Row],[Eksaminator_samlet]]&lt;&gt;"",XPlan_rawFinal[[#This Row],[Eksaminator_samlet]],""),"")</f>
        <v>Ali  Khosravi</v>
      </c>
      <c r="J126" t="str">
        <f>IF(XPlan[[#This Row],[EKA]]&lt;&gt;"",IF(OR(XPlan_rawFinal[[#This Row],[Censur]]="(tom)",XPlan_rawFinal[[#This Row],[Censur]]=""),"",XPlan_rawFinal[[#This Row],[Censur]]),"")</f>
        <v>Second examiner: External</v>
      </c>
      <c r="K1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14-08-2026</v>
      </c>
      <c r="L126" t="s">
        <v>90</v>
      </c>
      <c r="M126" t="str">
        <f>IF(XPlan[[#This Row],[EKA]]&lt;&gt;"",IF(XPlan_rawFinal[[#This Row],[BEMÆRK]]&lt;&gt;"(tom)",XPlan_rawFinal[[#This Row],[BEMÆRK]],""),"")</f>
        <v/>
      </c>
      <c r="N12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Sdb.,,,,,BSc in Mechanical Engineering - Sdb.,BSc in Mechatronic Engineering - Sdb.,,,,,,,,Exchange students,All exams</v>
      </c>
      <c r="Q126" t="s">
        <v>107</v>
      </c>
      <c r="R126" t="s">
        <v>282</v>
      </c>
      <c r="S126" t="s">
        <v>283</v>
      </c>
      <c r="T126" t="s">
        <v>284</v>
      </c>
      <c r="U126" t="s">
        <v>167</v>
      </c>
      <c r="V126" t="s">
        <v>149</v>
      </c>
      <c r="W126" s="4">
        <v>46188</v>
      </c>
      <c r="Y126" t="s">
        <v>132</v>
      </c>
      <c r="Z126" t="s">
        <v>97</v>
      </c>
      <c r="AA126" t="s">
        <v>112</v>
      </c>
      <c r="AB126" s="4">
        <v>46248</v>
      </c>
      <c r="AE126" t="s">
        <v>99</v>
      </c>
      <c r="AF126" t="s">
        <v>95</v>
      </c>
      <c r="AG126" t="s">
        <v>100</v>
      </c>
      <c r="AH126" t="s">
        <v>19</v>
      </c>
      <c r="AI126" t="s">
        <v>100</v>
      </c>
      <c r="AJ126" t="s">
        <v>100</v>
      </c>
      <c r="AK126" t="s">
        <v>100</v>
      </c>
      <c r="AL126" t="s">
        <v>100</v>
      </c>
      <c r="AM126" t="s">
        <v>24</v>
      </c>
      <c r="AN126" t="s">
        <v>25</v>
      </c>
      <c r="AO126" t="s">
        <v>100</v>
      </c>
      <c r="AP126" t="s">
        <v>100</v>
      </c>
      <c r="AQ126" t="s">
        <v>100</v>
      </c>
      <c r="AR126" t="s">
        <v>100</v>
      </c>
      <c r="AS126" t="s">
        <v>100</v>
      </c>
      <c r="AT126" t="s">
        <v>100</v>
      </c>
      <c r="AU126" t="s">
        <v>100</v>
      </c>
      <c r="AV126" t="s">
        <v>33</v>
      </c>
      <c r="AY126" t="s">
        <v>235</v>
      </c>
      <c r="AZ126" t="s">
        <v>236</v>
      </c>
      <c r="BA126" t="s">
        <v>237</v>
      </c>
      <c r="BB126" t="s">
        <v>95</v>
      </c>
      <c r="BC126" t="s">
        <v>95</v>
      </c>
      <c r="BD126" s="4">
        <v>46188</v>
      </c>
      <c r="BE126" s="4">
        <v>46189</v>
      </c>
      <c r="BF126" t="s">
        <v>502</v>
      </c>
      <c r="BG126" t="s">
        <v>109</v>
      </c>
      <c r="BH126" t="s">
        <v>112</v>
      </c>
      <c r="BI126" s="4">
        <v>46255</v>
      </c>
      <c r="BJ126" s="4"/>
      <c r="BL126" t="s">
        <v>99</v>
      </c>
      <c r="BM126" t="s">
        <v>95</v>
      </c>
      <c r="BN126" t="s">
        <v>100</v>
      </c>
      <c r="BO126" t="s">
        <v>100</v>
      </c>
      <c r="BP126" t="s">
        <v>100</v>
      </c>
      <c r="BQ126" t="s">
        <v>100</v>
      </c>
      <c r="BR126" t="s">
        <v>100</v>
      </c>
      <c r="BS126" t="s">
        <v>100</v>
      </c>
      <c r="BT126" t="s">
        <v>100</v>
      </c>
      <c r="BU126" t="s">
        <v>100</v>
      </c>
      <c r="BV126" t="s">
        <v>100</v>
      </c>
      <c r="BW126" t="s">
        <v>27</v>
      </c>
      <c r="BX126" t="s">
        <v>100</v>
      </c>
      <c r="BY126" t="s">
        <v>100</v>
      </c>
      <c r="BZ126" t="s">
        <v>100</v>
      </c>
      <c r="CA126" t="s">
        <v>100</v>
      </c>
      <c r="CB126" t="s">
        <v>32</v>
      </c>
      <c r="CC126" t="s">
        <v>100</v>
      </c>
      <c r="CE126" t="s">
        <v>489</v>
      </c>
      <c r="CF126" s="34" t="s">
        <v>490</v>
      </c>
      <c r="CG126" s="34" t="s">
        <v>491</v>
      </c>
      <c r="CH126" s="34" t="s">
        <v>291</v>
      </c>
      <c r="CI126" s="34" t="s">
        <v>95</v>
      </c>
      <c r="CJ126" s="35">
        <v>46150</v>
      </c>
      <c r="CK126" s="35"/>
      <c r="CL126" s="34" t="s">
        <v>183</v>
      </c>
      <c r="CM126" s="34" t="s">
        <v>97</v>
      </c>
      <c r="CN126" s="34" t="s">
        <v>98</v>
      </c>
      <c r="CO126" s="35">
        <v>46251</v>
      </c>
      <c r="CP126" s="35"/>
      <c r="CQ126" s="34"/>
      <c r="CR126" t="s">
        <v>99</v>
      </c>
      <c r="CS126" t="s">
        <v>95</v>
      </c>
      <c r="CT126" t="s">
        <v>100</v>
      </c>
      <c r="CU126" t="s">
        <v>100</v>
      </c>
      <c r="CV126" t="s">
        <v>100</v>
      </c>
      <c r="CW126" t="s">
        <v>100</v>
      </c>
      <c r="CX126" t="s">
        <v>100</v>
      </c>
      <c r="CY126" t="s">
        <v>23</v>
      </c>
      <c r="CZ126" t="s">
        <v>100</v>
      </c>
      <c r="DA126" t="s">
        <v>100</v>
      </c>
      <c r="DB126" t="s">
        <v>100</v>
      </c>
      <c r="DC126" t="s">
        <v>100</v>
      </c>
      <c r="DD126" t="s">
        <v>100</v>
      </c>
      <c r="DE126" t="s">
        <v>100</v>
      </c>
      <c r="DF126" t="s">
        <v>100</v>
      </c>
      <c r="DG126" t="s">
        <v>100</v>
      </c>
      <c r="DH126" t="s">
        <v>100</v>
      </c>
      <c r="DI126" t="s">
        <v>100</v>
      </c>
      <c r="DK126" t="str">
        <f>IF(AND(XPlan_raw[[#This Row],[BEng in Electronics]]&lt;&gt;"(tom)",XPlan_raw[[#This Row],[BEng in Electronics]]&lt;&gt;""),CT$11,"")</f>
        <v/>
      </c>
      <c r="DL126" t="str">
        <f>IF(AND(XPlan_raw[[#This Row],[BEng in Mechanical Engineering]]&lt;&gt;"(tom)",XPlan_raw[[#This Row],[BEng in Mechanical Engineering]]&lt;&gt;""),CU$11,"")</f>
        <v/>
      </c>
      <c r="DM126" t="str">
        <f>IF(AND(XPlan_raw[[#This Row],[BEng in Mechatronics]]&lt;&gt;"(tom)",XPlan_raw[[#This Row],[BEng in Mechatronics]]&lt;&gt;""),CV$11,"")</f>
        <v/>
      </c>
      <c r="DN126" t="str">
        <f>IF(AND(XPlan_raw[[#This Row],[BSc in Electronics]]&lt;&gt;"(tom)",XPlan_raw[[#This Row],[BSc in Electronics]]&lt;&gt;""),CW$11,"")</f>
        <v/>
      </c>
      <c r="DO126" t="str">
        <f>IF(AND(XPlan_raw[[#This Row],[BSc in I&amp;B]]&lt;&gt;"(tom)",XPlan_raw[[#This Row],[BSc in I&amp;B]]&lt;&gt;""),CX$11,"")</f>
        <v/>
      </c>
      <c r="DP126" t="str">
        <f>IF(AND(XPlan_raw[[#This Row],[BSc in Software]]&lt;&gt;"(tom)",XPlan_raw[[#This Row],[BSc in Software]]&lt;&gt;""),CY$11,"")</f>
        <v>BSc in Software Engineering -. Sdb.</v>
      </c>
      <c r="DQ126" t="str">
        <f>IF(AND(XPlan_raw[[#This Row],[BSc in Mechanical Engineering]]&lt;&gt;"(tom)",XPlan_raw[[#This Row],[BSc in Mechanical Engineering]]&lt;&gt;""),CZ$11,"")</f>
        <v/>
      </c>
      <c r="DR126" t="str">
        <f>IF(AND(XPlan_raw[[#This Row],[BSc in Mechatronic Engineering]]&lt;&gt;"(tom)",XPlan_raw[[#This Row],[BSc in Mechatronic Engineering]]&lt;&gt;""),DA$11,"")</f>
        <v/>
      </c>
      <c r="DS126" t="str">
        <f>IF(AND(XPlan_raw[[#This Row],[MSc in Electronics]]&lt;&gt;"(tom)",XPlan_raw[[#This Row],[MSc in Electronics]]&lt;&gt;""),DB$11,"")</f>
        <v/>
      </c>
      <c r="DT126" t="str">
        <f>IF(AND(XPlan_raw[[#This Row],[MSc in I&amp;B]]&lt;&gt;"(tom)",XPlan_raw[[#This Row],[MSc in I&amp;B]]&lt;&gt;""),DC$11,"")</f>
        <v/>
      </c>
      <c r="DU126" t="str">
        <f>IF(AND(XPlan_raw[[#This Row],[MSc in Pysics and Technology]]&lt;&gt;"(tom)",XPlan_raw[[#This Row],[MSc in Pysics and Technology]]&lt;&gt;""),DD$11,"")</f>
        <v/>
      </c>
      <c r="DV126" t="str">
        <f>IF(AND(XPlan_raw[[#This Row],[MSc in Software]]&lt;&gt;"(tom)",XPlan_raw[[#This Row],[MSc in Software]]&lt;&gt;""),DE$11,"")</f>
        <v/>
      </c>
      <c r="DW126" t="str">
        <f>IF(AND(XPlan_raw[[#This Row],[MSc in Mechanical Engineering]]&lt;&gt;"(tom)",XPlan_raw[[#This Row],[MSc in Mechanical Engineering]]&lt;&gt;""),DF$11,"")</f>
        <v/>
      </c>
      <c r="DX126" t="str">
        <f>IF(AND(XPlan_raw[[#This Row],[MSc in Mechatronic Engineering]]&lt;&gt;"(tom)",XPlan_raw[[#This Row],[MSc in Mechatronic Engineering]]&lt;&gt;""),DG$11,"")</f>
        <v/>
      </c>
      <c r="DY126" t="str">
        <f>IF(AND(XPlan_raw[[#This Row],[MSc in Supply Chain Digitalisation ]]&lt;&gt;"(tom)",XPlan_raw[[#This Row],[MSc in Supply Chain Digitalisation ]]&lt;&gt;""),DH$11,"")</f>
        <v/>
      </c>
      <c r="DZ126" t="str">
        <f>IF(AND(XPlan_raw[[#This Row],[Enkeltfag/Exchange]]&lt;&gt;"(tom)",XPlan_raw[[#This Row],[Enkeltfag/Exchange]]&lt;&gt;""),DI$11,"")</f>
        <v/>
      </c>
    </row>
    <row r="127" spans="2:130" x14ac:dyDescent="0.25">
      <c r="B127" t="str">
        <f>IF(Q127="ja",XPlan_rawFinal[[#This Row],[EKA_kode]],"")</f>
        <v>T350043402</v>
      </c>
      <c r="C127" t="str">
        <f>IF(XPlan[[#This Row],[EKA]]&lt;&gt;"",XPlan_rawFinal[[#This Row],[eka_langtnavn]],"")</f>
        <v>Experimental Control Systems</v>
      </c>
      <c r="D127" t="str">
        <f>IF(XPlan[[#This Row],[EKA]]&lt;&gt;"",IF(XPlan_rawFinal[[#This Row],[Interne-kode]]&lt;&gt;"(tom)",XPlan_rawFinal[[#This Row],[Interne-kode]],""),"")</f>
        <v>MC-XCOS</v>
      </c>
      <c r="E12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15-06-2026 - 16-06-2026</v>
      </c>
      <c r="G127" t="str">
        <f>IF(XPlan[[#This Row],[EKA]]&lt;&gt;"",IF(XPlan_rawFinal[[#This Row],[Campus]]&lt;&gt;"(tom)",XPlan_rawFinal[[#This Row],[Campus]],""),"")</f>
        <v>Sønderborg</v>
      </c>
      <c r="H127" t="str">
        <f>IF(XPlan[[#This Row],[EKA]]&lt;&gt;"",IF(OR(XPlan_rawFinal[[#This Row],[Prøveform]]="(tom)",XPlan_rawFinal[[#This Row],[Prøveform]]=""),"",XPlan_rawFinal[[#This Row],[Prøveform]]),"")</f>
        <v>Oral examination</v>
      </c>
      <c r="I127" t="str">
        <f>IF(XPlan[[#This Row],[EKA]]&lt;&gt;"",IF(XPlan_rawFinal[[#This Row],[Eksaminator_samlet]]&lt;&gt;"",XPlan_rawFinal[[#This Row],[Eksaminator_samlet]],""),"")</f>
        <v>Matias Bejarano</v>
      </c>
      <c r="J127" t="str">
        <f>IF(XPlan[[#This Row],[EKA]]&lt;&gt;"",IF(OR(XPlan_rawFinal[[#This Row],[Censur]]="(tom)",XPlan_rawFinal[[#This Row],[Censur]]=""),"",XPlan_rawFinal[[#This Row],[Censur]]),"")</f>
        <v>Second examiner: Internal</v>
      </c>
      <c r="K1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127" t="s">
        <v>90</v>
      </c>
      <c r="M127" t="str">
        <f>IF(XPlan[[#This Row],[EKA]]&lt;&gt;"",IF(XPlan_rawFinal[[#This Row],[BEMÆRK]]&lt;&gt;"(tom)",XPlan_rawFinal[[#This Row],[BEMÆRK]],""),"")</f>
        <v/>
      </c>
      <c r="N12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,,,,,,,,,,,,,MSc in Mechatronic Engineering - Sdb.,,Exchange students,All exams</v>
      </c>
      <c r="Q127" t="s">
        <v>107</v>
      </c>
      <c r="R127" t="s">
        <v>397</v>
      </c>
      <c r="S127" t="s">
        <v>398</v>
      </c>
      <c r="T127" t="s">
        <v>399</v>
      </c>
      <c r="U127" t="s">
        <v>291</v>
      </c>
      <c r="V127" t="s">
        <v>95</v>
      </c>
      <c r="W127" s="4">
        <v>46188</v>
      </c>
      <c r="X127" s="4">
        <v>46189</v>
      </c>
      <c r="Y127" t="s">
        <v>518</v>
      </c>
      <c r="Z127" t="s">
        <v>111</v>
      </c>
      <c r="AA127" t="s">
        <v>98</v>
      </c>
      <c r="AB127" s="4">
        <v>46265</v>
      </c>
      <c r="AE127" t="s">
        <v>99</v>
      </c>
      <c r="AF127" t="s">
        <v>95</v>
      </c>
      <c r="AG127" t="s">
        <v>100</v>
      </c>
      <c r="AH127" t="s">
        <v>100</v>
      </c>
      <c r="AI127" t="s">
        <v>100</v>
      </c>
      <c r="AJ127" t="s">
        <v>100</v>
      </c>
      <c r="AK127" t="s">
        <v>100</v>
      </c>
      <c r="AL127" t="s">
        <v>100</v>
      </c>
      <c r="AM127" t="s">
        <v>100</v>
      </c>
      <c r="AN127" t="s">
        <v>100</v>
      </c>
      <c r="AO127" t="s">
        <v>100</v>
      </c>
      <c r="AP127" t="s">
        <v>100</v>
      </c>
      <c r="AQ127" t="s">
        <v>100</v>
      </c>
      <c r="AR127" t="s">
        <v>100</v>
      </c>
      <c r="AS127" t="s">
        <v>100</v>
      </c>
      <c r="AT127" t="s">
        <v>31</v>
      </c>
      <c r="AU127" t="s">
        <v>100</v>
      </c>
      <c r="AV127" t="s">
        <v>33</v>
      </c>
      <c r="AY127" t="s">
        <v>409</v>
      </c>
      <c r="AZ127" t="s">
        <v>410</v>
      </c>
      <c r="BA127" t="s">
        <v>411</v>
      </c>
      <c r="BB127" t="s">
        <v>291</v>
      </c>
      <c r="BC127" t="s">
        <v>95</v>
      </c>
      <c r="BD127" s="4">
        <v>46188</v>
      </c>
      <c r="BE127" s="4">
        <v>46190</v>
      </c>
      <c r="BF127" t="s">
        <v>521</v>
      </c>
      <c r="BG127" t="s">
        <v>111</v>
      </c>
      <c r="BH127" t="s">
        <v>98</v>
      </c>
      <c r="BI127" s="4">
        <v>46253</v>
      </c>
      <c r="BJ127" s="4"/>
      <c r="BL127" t="s">
        <v>99</v>
      </c>
      <c r="BM127" t="s">
        <v>95</v>
      </c>
      <c r="BN127" t="s">
        <v>18</v>
      </c>
      <c r="BO127" t="s">
        <v>100</v>
      </c>
      <c r="BP127" t="s">
        <v>100</v>
      </c>
      <c r="BQ127" t="s">
        <v>21</v>
      </c>
      <c r="BR127" t="s">
        <v>100</v>
      </c>
      <c r="BS127" t="s">
        <v>100</v>
      </c>
      <c r="BT127" t="s">
        <v>100</v>
      </c>
      <c r="BU127" t="s">
        <v>100</v>
      </c>
      <c r="BV127" t="s">
        <v>100</v>
      </c>
      <c r="BW127" t="s">
        <v>100</v>
      </c>
      <c r="BX127" t="s">
        <v>100</v>
      </c>
      <c r="BY127" t="s">
        <v>100</v>
      </c>
      <c r="BZ127" t="s">
        <v>100</v>
      </c>
      <c r="CA127" t="s">
        <v>100</v>
      </c>
      <c r="CB127" t="s">
        <v>100</v>
      </c>
      <c r="CC127" t="s">
        <v>33</v>
      </c>
      <c r="CE127" t="s">
        <v>492</v>
      </c>
      <c r="CF127" s="34" t="s">
        <v>493</v>
      </c>
      <c r="CG127" s="34" t="s">
        <v>494</v>
      </c>
      <c r="CH127" s="34" t="s">
        <v>291</v>
      </c>
      <c r="CI127" s="34" t="s">
        <v>95</v>
      </c>
      <c r="CJ127" s="35">
        <v>46177</v>
      </c>
      <c r="CK127" s="35"/>
      <c r="CL127" s="34" t="s">
        <v>206</v>
      </c>
      <c r="CM127" s="34" t="s">
        <v>97</v>
      </c>
      <c r="CN127" s="34" t="s">
        <v>98</v>
      </c>
      <c r="CO127" s="35">
        <v>46252</v>
      </c>
      <c r="CP127" s="35"/>
      <c r="CQ127" s="34"/>
      <c r="CR127" t="s">
        <v>99</v>
      </c>
      <c r="CS127" t="s">
        <v>95</v>
      </c>
      <c r="CT127" t="s">
        <v>100</v>
      </c>
      <c r="CU127" t="s">
        <v>100</v>
      </c>
      <c r="CV127" t="s">
        <v>100</v>
      </c>
      <c r="CW127" t="s">
        <v>100</v>
      </c>
      <c r="CX127" t="s">
        <v>100</v>
      </c>
      <c r="CY127" t="s">
        <v>100</v>
      </c>
      <c r="CZ127" t="s">
        <v>100</v>
      </c>
      <c r="DA127" t="s">
        <v>100</v>
      </c>
      <c r="DB127" t="s">
        <v>100</v>
      </c>
      <c r="DC127" t="s">
        <v>100</v>
      </c>
      <c r="DD127" t="s">
        <v>100</v>
      </c>
      <c r="DE127" t="s">
        <v>29</v>
      </c>
      <c r="DF127" t="s">
        <v>100</v>
      </c>
      <c r="DG127" t="s">
        <v>100</v>
      </c>
      <c r="DH127" t="s">
        <v>100</v>
      </c>
      <c r="DI127" t="s">
        <v>100</v>
      </c>
      <c r="DK127" t="str">
        <f>IF(AND(XPlan_raw[[#This Row],[BEng in Electronics]]&lt;&gt;"(tom)",XPlan_raw[[#This Row],[BEng in Electronics]]&lt;&gt;""),CT$11,"")</f>
        <v/>
      </c>
      <c r="DL127" t="str">
        <f>IF(AND(XPlan_raw[[#This Row],[BEng in Mechanical Engineering]]&lt;&gt;"(tom)",XPlan_raw[[#This Row],[BEng in Mechanical Engineering]]&lt;&gt;""),CU$11,"")</f>
        <v/>
      </c>
      <c r="DM127" t="str">
        <f>IF(AND(XPlan_raw[[#This Row],[BEng in Mechatronics]]&lt;&gt;"(tom)",XPlan_raw[[#This Row],[BEng in Mechatronics]]&lt;&gt;""),CV$11,"")</f>
        <v/>
      </c>
      <c r="DN127" t="str">
        <f>IF(AND(XPlan_raw[[#This Row],[BSc in Electronics]]&lt;&gt;"(tom)",XPlan_raw[[#This Row],[BSc in Electronics]]&lt;&gt;""),CW$11,"")</f>
        <v/>
      </c>
      <c r="DO127" t="str">
        <f>IF(AND(XPlan_raw[[#This Row],[BSc in I&amp;B]]&lt;&gt;"(tom)",XPlan_raw[[#This Row],[BSc in I&amp;B]]&lt;&gt;""),CX$11,"")</f>
        <v/>
      </c>
      <c r="DP127" t="str">
        <f>IF(AND(XPlan_raw[[#This Row],[BSc in Software]]&lt;&gt;"(tom)",XPlan_raw[[#This Row],[BSc in Software]]&lt;&gt;""),CY$11,"")</f>
        <v/>
      </c>
      <c r="DQ127" t="str">
        <f>IF(AND(XPlan_raw[[#This Row],[BSc in Mechanical Engineering]]&lt;&gt;"(tom)",XPlan_raw[[#This Row],[BSc in Mechanical Engineering]]&lt;&gt;""),CZ$11,"")</f>
        <v/>
      </c>
      <c r="DR127" t="str">
        <f>IF(AND(XPlan_raw[[#This Row],[BSc in Mechatronic Engineering]]&lt;&gt;"(tom)",XPlan_raw[[#This Row],[BSc in Mechatronic Engineering]]&lt;&gt;""),DA$11,"")</f>
        <v/>
      </c>
      <c r="DS127" t="str">
        <f>IF(AND(XPlan_raw[[#This Row],[MSc in Electronics]]&lt;&gt;"(tom)",XPlan_raw[[#This Row],[MSc in Electronics]]&lt;&gt;""),DB$11,"")</f>
        <v/>
      </c>
      <c r="DT127" t="str">
        <f>IF(AND(XPlan_raw[[#This Row],[MSc in I&amp;B]]&lt;&gt;"(tom)",XPlan_raw[[#This Row],[MSc in I&amp;B]]&lt;&gt;""),DC$11,"")</f>
        <v/>
      </c>
      <c r="DU127" t="str">
        <f>IF(AND(XPlan_raw[[#This Row],[MSc in Pysics and Technology]]&lt;&gt;"(tom)",XPlan_raw[[#This Row],[MSc in Pysics and Technology]]&lt;&gt;""),DD$11,"")</f>
        <v/>
      </c>
      <c r="DV127" t="str">
        <f>IF(AND(XPlan_raw[[#This Row],[MSc in Software]]&lt;&gt;"(tom)",XPlan_raw[[#This Row],[MSc in Software]]&lt;&gt;""),DE$11,"")</f>
        <v>MSc in Software Engineering - Sdb.</v>
      </c>
      <c r="DW127" t="str">
        <f>IF(AND(XPlan_raw[[#This Row],[MSc in Mechanical Engineering]]&lt;&gt;"(tom)",XPlan_raw[[#This Row],[MSc in Mechanical Engineering]]&lt;&gt;""),DF$11,"")</f>
        <v/>
      </c>
      <c r="DX127" t="str">
        <f>IF(AND(XPlan_raw[[#This Row],[MSc in Mechatronic Engineering]]&lt;&gt;"(tom)",XPlan_raw[[#This Row],[MSc in Mechatronic Engineering]]&lt;&gt;""),DG$11,"")</f>
        <v/>
      </c>
      <c r="DY127" t="str">
        <f>IF(AND(XPlan_raw[[#This Row],[MSc in Supply Chain Digitalisation ]]&lt;&gt;"(tom)",XPlan_raw[[#This Row],[MSc in Supply Chain Digitalisation ]]&lt;&gt;""),DH$11,"")</f>
        <v/>
      </c>
      <c r="DZ127" t="str">
        <f>IF(AND(XPlan_raw[[#This Row],[Enkeltfag/Exchange]]&lt;&gt;"(tom)",XPlan_raw[[#This Row],[Enkeltfag/Exchange]]&lt;&gt;""),DI$11,"")</f>
        <v/>
      </c>
    </row>
    <row r="128" spans="2:130" x14ac:dyDescent="0.25">
      <c r="B128" t="str">
        <f>IF(Q128="ja",XPlan_rawFinal[[#This Row],[EKA_kode]],"")</f>
        <v>T340087402</v>
      </c>
      <c r="C128" t="str">
        <f>IF(XPlan[[#This Row],[EKA]]&lt;&gt;"",XPlan_rawFinal[[#This Row],[eka_langtnavn]],"")</f>
        <v>Mechatronics Semester Project 4 C</v>
      </c>
      <c r="D128" t="str">
        <f>IF(XPlan[[#This Row],[EKA]]&lt;&gt;"",IF(XPlan_rawFinal[[#This Row],[Interne-kode]]&lt;&gt;"(tom)",XPlan_rawFinal[[#This Row],[Interne-kode]],""),"")</f>
        <v>MC-SPRO4C</v>
      </c>
      <c r="E12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15-06-2026 - 19-06-2026</v>
      </c>
      <c r="G128" t="str">
        <f>IF(XPlan[[#This Row],[EKA]]&lt;&gt;"",IF(XPlan_rawFinal[[#This Row],[Campus]]&lt;&gt;"(tom)",XPlan_rawFinal[[#This Row],[Campus]],""),"")</f>
        <v>Sønderborg</v>
      </c>
      <c r="H128" t="str">
        <f>IF(XPlan[[#This Row],[EKA]]&lt;&gt;"",IF(OR(XPlan_rawFinal[[#This Row],[Prøveform]]="(tom)",XPlan_rawFinal[[#This Row],[Prøveform]]=""),"",XPlan_rawFinal[[#This Row],[Prøveform]]),"")</f>
        <v>Oral examination</v>
      </c>
      <c r="I128" t="str">
        <f>IF(XPlan[[#This Row],[EKA]]&lt;&gt;"",IF(XPlan_rawFinal[[#This Row],[Eksaminator_samlet]]&lt;&gt;"",XPlan_rawFinal[[#This Row],[Eksaminator_samlet]],""),"")</f>
        <v>Kumater Peter, Lars Duggen</v>
      </c>
      <c r="J128" t="str">
        <f>IF(XPlan[[#This Row],[EKA]]&lt;&gt;"",IF(OR(XPlan_rawFinal[[#This Row],[Censur]]="(tom)",XPlan_rawFinal[[#This Row],[Censur]]=""),"",XPlan_rawFinal[[#This Row],[Censur]]),"")</f>
        <v>Second examiner: External</v>
      </c>
      <c r="K1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28" t="s">
        <v>90</v>
      </c>
      <c r="M128" t="str">
        <f>IF(XPlan[[#This Row],[EKA]]&lt;&gt;"",IF(XPlan_rawFinal[[#This Row],[BEMÆRK]]&lt;&gt;"(tom)",XPlan_rawFinal[[#This Row],[BEMÆRK]],""),"")</f>
        <v/>
      </c>
      <c r="N12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,,,,,,,BSc in Mechatronic Engineering - Sdb.,,,,,,,,,All exams</v>
      </c>
      <c r="Q128" t="s">
        <v>107</v>
      </c>
      <c r="R128" t="s">
        <v>368</v>
      </c>
      <c r="S128" t="s">
        <v>369</v>
      </c>
      <c r="T128" t="s">
        <v>370</v>
      </c>
      <c r="U128" t="s">
        <v>167</v>
      </c>
      <c r="V128" t="s">
        <v>95</v>
      </c>
      <c r="W128" s="4">
        <v>46188</v>
      </c>
      <c r="X128" s="4">
        <v>46192</v>
      </c>
      <c r="Y128" t="s">
        <v>516</v>
      </c>
      <c r="Z128" t="s">
        <v>111</v>
      </c>
      <c r="AA128" t="s">
        <v>112</v>
      </c>
      <c r="AB128" s="4">
        <v>46251</v>
      </c>
      <c r="AE128" t="s">
        <v>99</v>
      </c>
      <c r="AF128" t="s">
        <v>95</v>
      </c>
      <c r="AG128" t="s">
        <v>100</v>
      </c>
      <c r="AH128" t="s">
        <v>100</v>
      </c>
      <c r="AI128" t="s">
        <v>100</v>
      </c>
      <c r="AJ128" t="s">
        <v>100</v>
      </c>
      <c r="AK128" t="s">
        <v>100</v>
      </c>
      <c r="AL128" t="s">
        <v>100</v>
      </c>
      <c r="AM128" t="s">
        <v>100</v>
      </c>
      <c r="AN128" t="s">
        <v>25</v>
      </c>
      <c r="AO128" t="s">
        <v>100</v>
      </c>
      <c r="AP128" t="s">
        <v>100</v>
      </c>
      <c r="AQ128" t="s">
        <v>100</v>
      </c>
      <c r="AR128" t="s">
        <v>100</v>
      </c>
      <c r="AS128" t="s">
        <v>100</v>
      </c>
      <c r="AT128" t="s">
        <v>100</v>
      </c>
      <c r="AU128" t="s">
        <v>100</v>
      </c>
      <c r="AV128" t="s">
        <v>100</v>
      </c>
      <c r="AY128" t="s">
        <v>243</v>
      </c>
      <c r="AZ128" t="s">
        <v>244</v>
      </c>
      <c r="BA128" t="s">
        <v>245</v>
      </c>
      <c r="BB128" t="s">
        <v>95</v>
      </c>
      <c r="BC128" t="s">
        <v>95</v>
      </c>
      <c r="BD128" s="4">
        <v>46188</v>
      </c>
      <c r="BE128" s="4">
        <v>46190</v>
      </c>
      <c r="BF128" t="s">
        <v>108</v>
      </c>
      <c r="BG128" t="s">
        <v>111</v>
      </c>
      <c r="BH128" t="s">
        <v>98</v>
      </c>
      <c r="BI128" s="4">
        <v>46254</v>
      </c>
      <c r="BJ128" s="4"/>
      <c r="BK128" t="s">
        <v>134</v>
      </c>
      <c r="BL128" t="s">
        <v>99</v>
      </c>
      <c r="BM128" t="s">
        <v>95</v>
      </c>
      <c r="BN128" t="s">
        <v>100</v>
      </c>
      <c r="BO128" t="s">
        <v>100</v>
      </c>
      <c r="BP128" t="s">
        <v>100</v>
      </c>
      <c r="BQ128" t="s">
        <v>100</v>
      </c>
      <c r="BR128" t="s">
        <v>22</v>
      </c>
      <c r="BS128" t="s">
        <v>100</v>
      </c>
      <c r="BT128" t="s">
        <v>24</v>
      </c>
      <c r="BU128" t="s">
        <v>100</v>
      </c>
      <c r="BV128" t="s">
        <v>100</v>
      </c>
      <c r="BW128" t="s">
        <v>100</v>
      </c>
      <c r="BX128" t="s">
        <v>100</v>
      </c>
      <c r="BY128" t="s">
        <v>100</v>
      </c>
      <c r="BZ128" t="s">
        <v>100</v>
      </c>
      <c r="CA128" t="s">
        <v>100</v>
      </c>
      <c r="CB128" t="s">
        <v>100</v>
      </c>
      <c r="CC128" t="s">
        <v>100</v>
      </c>
      <c r="CE128" t="s">
        <v>495</v>
      </c>
      <c r="CF128" s="34" t="s">
        <v>496</v>
      </c>
      <c r="CG128" s="34" t="s">
        <v>497</v>
      </c>
      <c r="CH128" s="34" t="s">
        <v>291</v>
      </c>
      <c r="CI128" s="34" t="s">
        <v>95</v>
      </c>
      <c r="CJ128" s="35">
        <v>46184</v>
      </c>
      <c r="CK128" s="35"/>
      <c r="CL128" s="34" t="s">
        <v>533</v>
      </c>
      <c r="CM128" s="34" t="s">
        <v>97</v>
      </c>
      <c r="CN128" s="34" t="s">
        <v>98</v>
      </c>
      <c r="CO128" s="35">
        <v>46258</v>
      </c>
      <c r="CP128" s="35"/>
      <c r="CQ128" s="34"/>
      <c r="CR128" t="s">
        <v>99</v>
      </c>
      <c r="CS128" t="s">
        <v>95</v>
      </c>
      <c r="CT128" t="s">
        <v>100</v>
      </c>
      <c r="CU128" t="s">
        <v>100</v>
      </c>
      <c r="CV128" t="s">
        <v>100</v>
      </c>
      <c r="CW128" t="s">
        <v>100</v>
      </c>
      <c r="CX128" t="s">
        <v>100</v>
      </c>
      <c r="CY128" t="s">
        <v>100</v>
      </c>
      <c r="CZ128" t="s">
        <v>100</v>
      </c>
      <c r="DA128" t="s">
        <v>100</v>
      </c>
      <c r="DB128" t="s">
        <v>100</v>
      </c>
      <c r="DC128" t="s">
        <v>100</v>
      </c>
      <c r="DD128" t="s">
        <v>100</v>
      </c>
      <c r="DE128" t="s">
        <v>29</v>
      </c>
      <c r="DF128" t="s">
        <v>100</v>
      </c>
      <c r="DG128" t="s">
        <v>100</v>
      </c>
      <c r="DH128" t="s">
        <v>100</v>
      </c>
      <c r="DI128" t="s">
        <v>100</v>
      </c>
      <c r="DK128" t="str">
        <f>IF(AND(XPlan_raw[[#This Row],[BEng in Electronics]]&lt;&gt;"(tom)",XPlan_raw[[#This Row],[BEng in Electronics]]&lt;&gt;""),CT$11,"")</f>
        <v/>
      </c>
      <c r="DL128" t="str">
        <f>IF(AND(XPlan_raw[[#This Row],[BEng in Mechanical Engineering]]&lt;&gt;"(tom)",XPlan_raw[[#This Row],[BEng in Mechanical Engineering]]&lt;&gt;""),CU$11,"")</f>
        <v/>
      </c>
      <c r="DM128" t="str">
        <f>IF(AND(XPlan_raw[[#This Row],[BEng in Mechatronics]]&lt;&gt;"(tom)",XPlan_raw[[#This Row],[BEng in Mechatronics]]&lt;&gt;""),CV$11,"")</f>
        <v/>
      </c>
      <c r="DN128" t="str">
        <f>IF(AND(XPlan_raw[[#This Row],[BSc in Electronics]]&lt;&gt;"(tom)",XPlan_raw[[#This Row],[BSc in Electronics]]&lt;&gt;""),CW$11,"")</f>
        <v/>
      </c>
      <c r="DO128" t="str">
        <f>IF(AND(XPlan_raw[[#This Row],[BSc in I&amp;B]]&lt;&gt;"(tom)",XPlan_raw[[#This Row],[BSc in I&amp;B]]&lt;&gt;""),CX$11,"")</f>
        <v/>
      </c>
      <c r="DP128" t="str">
        <f>IF(AND(XPlan_raw[[#This Row],[BSc in Software]]&lt;&gt;"(tom)",XPlan_raw[[#This Row],[BSc in Software]]&lt;&gt;""),CY$11,"")</f>
        <v/>
      </c>
      <c r="DQ128" t="str">
        <f>IF(AND(XPlan_raw[[#This Row],[BSc in Mechanical Engineering]]&lt;&gt;"(tom)",XPlan_raw[[#This Row],[BSc in Mechanical Engineering]]&lt;&gt;""),CZ$11,"")</f>
        <v/>
      </c>
      <c r="DR128" t="str">
        <f>IF(AND(XPlan_raw[[#This Row],[BSc in Mechatronic Engineering]]&lt;&gt;"(tom)",XPlan_raw[[#This Row],[BSc in Mechatronic Engineering]]&lt;&gt;""),DA$11,"")</f>
        <v/>
      </c>
      <c r="DS128" t="str">
        <f>IF(AND(XPlan_raw[[#This Row],[MSc in Electronics]]&lt;&gt;"(tom)",XPlan_raw[[#This Row],[MSc in Electronics]]&lt;&gt;""),DB$11,"")</f>
        <v/>
      </c>
      <c r="DT128" t="str">
        <f>IF(AND(XPlan_raw[[#This Row],[MSc in I&amp;B]]&lt;&gt;"(tom)",XPlan_raw[[#This Row],[MSc in I&amp;B]]&lt;&gt;""),DC$11,"")</f>
        <v/>
      </c>
      <c r="DU128" t="str">
        <f>IF(AND(XPlan_raw[[#This Row],[MSc in Pysics and Technology]]&lt;&gt;"(tom)",XPlan_raw[[#This Row],[MSc in Pysics and Technology]]&lt;&gt;""),DD$11,"")</f>
        <v/>
      </c>
      <c r="DV128" t="str">
        <f>IF(AND(XPlan_raw[[#This Row],[MSc in Software]]&lt;&gt;"(tom)",XPlan_raw[[#This Row],[MSc in Software]]&lt;&gt;""),DE$11,"")</f>
        <v>MSc in Software Engineering - Sdb.</v>
      </c>
      <c r="DW128" t="str">
        <f>IF(AND(XPlan_raw[[#This Row],[MSc in Mechanical Engineering]]&lt;&gt;"(tom)",XPlan_raw[[#This Row],[MSc in Mechanical Engineering]]&lt;&gt;""),DF$11,"")</f>
        <v/>
      </c>
      <c r="DX128" t="str">
        <f>IF(AND(XPlan_raw[[#This Row],[MSc in Mechatronic Engineering]]&lt;&gt;"(tom)",XPlan_raw[[#This Row],[MSc in Mechatronic Engineering]]&lt;&gt;""),DG$11,"")</f>
        <v/>
      </c>
      <c r="DY128" t="str">
        <f>IF(AND(XPlan_raw[[#This Row],[MSc in Supply Chain Digitalisation ]]&lt;&gt;"(tom)",XPlan_raw[[#This Row],[MSc in Supply Chain Digitalisation ]]&lt;&gt;""),DH$11,"")</f>
        <v/>
      </c>
      <c r="DZ128" t="str">
        <f>IF(AND(XPlan_raw[[#This Row],[Enkeltfag/Exchange]]&lt;&gt;"(tom)",XPlan_raw[[#This Row],[Enkeltfag/Exchange]]&lt;&gt;""),DI$11,"")</f>
        <v/>
      </c>
    </row>
    <row r="129" spans="2:131" x14ac:dyDescent="0.25">
      <c r="B129" t="str">
        <f>IF(Q129="ja",XPlan_rawFinal[[#This Row],[EKA_kode]],"")</f>
        <v>T340086402</v>
      </c>
      <c r="C129" t="str">
        <f>IF(XPlan[[#This Row],[EKA]]&lt;&gt;"",XPlan_rawFinal[[#This Row],[eka_langtnavn]],"")</f>
        <v>Mechatronics Semester Project 4 D</v>
      </c>
      <c r="D129" t="str">
        <f>IF(XPlan[[#This Row],[EKA]]&lt;&gt;"",IF(XPlan_rawFinal[[#This Row],[Interne-kode]]&lt;&gt;"(tom)",XPlan_rawFinal[[#This Row],[Interne-kode]],""),"")</f>
        <v>MC-SPRO4D</v>
      </c>
      <c r="E12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15-06-2026 - 19-06-2026</v>
      </c>
      <c r="G129" t="str">
        <f>IF(XPlan[[#This Row],[EKA]]&lt;&gt;"",IF(XPlan_rawFinal[[#This Row],[Campus]]&lt;&gt;"(tom)",XPlan_rawFinal[[#This Row],[Campus]],""),"")</f>
        <v>Sønderborg</v>
      </c>
      <c r="H129" t="str">
        <f>IF(XPlan[[#This Row],[EKA]]&lt;&gt;"",IF(OR(XPlan_rawFinal[[#This Row],[Prøveform]]="(tom)",XPlan_rawFinal[[#This Row],[Prøveform]]=""),"",XPlan_rawFinal[[#This Row],[Prøveform]]),"")</f>
        <v>Oral examination</v>
      </c>
      <c r="I129" t="str">
        <f>IF(XPlan[[#This Row],[EKA]]&lt;&gt;"",IF(XPlan_rawFinal[[#This Row],[Eksaminator_samlet]]&lt;&gt;"",XPlan_rawFinal[[#This Row],[Eksaminator_samlet]],""),"")</f>
        <v>Kumater Peter, Lars Duggen</v>
      </c>
      <c r="J129" t="str">
        <f>IF(XPlan[[#This Row],[EKA]]&lt;&gt;"",IF(OR(XPlan_rawFinal[[#This Row],[Censur]]="(tom)",XPlan_rawFinal[[#This Row],[Censur]]=""),"",XPlan_rawFinal[[#This Row],[Censur]]),"")</f>
        <v>Second examiner: External</v>
      </c>
      <c r="K1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29" t="s">
        <v>90</v>
      </c>
      <c r="M129" t="str">
        <f>IF(XPlan[[#This Row],[EKA]]&lt;&gt;"",IF(XPlan_rawFinal[[#This Row],[BEMÆRK]]&lt;&gt;"(tom)",XPlan_rawFinal[[#This Row],[BEMÆRK]],""),"")</f>
        <v/>
      </c>
      <c r="N12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Sdb.,,,,,,,,,,,,,,All exams</v>
      </c>
      <c r="Q129" t="s">
        <v>107</v>
      </c>
      <c r="R129" t="s">
        <v>365</v>
      </c>
      <c r="S129" t="s">
        <v>366</v>
      </c>
      <c r="T129" t="s">
        <v>367</v>
      </c>
      <c r="U129" t="s">
        <v>167</v>
      </c>
      <c r="V129" t="s">
        <v>95</v>
      </c>
      <c r="W129" s="4">
        <v>46188</v>
      </c>
      <c r="X129" s="4">
        <v>46192</v>
      </c>
      <c r="Y129" t="s">
        <v>516</v>
      </c>
      <c r="Z129" t="s">
        <v>111</v>
      </c>
      <c r="AA129" t="s">
        <v>112</v>
      </c>
      <c r="AB129" s="4">
        <v>46251</v>
      </c>
      <c r="AE129" t="s">
        <v>99</v>
      </c>
      <c r="AF129" t="s">
        <v>95</v>
      </c>
      <c r="AG129" t="s">
        <v>100</v>
      </c>
      <c r="AH129" t="s">
        <v>100</v>
      </c>
      <c r="AI129" t="s">
        <v>20</v>
      </c>
      <c r="AJ129" t="s">
        <v>100</v>
      </c>
      <c r="AK129" t="s">
        <v>100</v>
      </c>
      <c r="AL129" t="s">
        <v>100</v>
      </c>
      <c r="AM129" t="s">
        <v>100</v>
      </c>
      <c r="AN129" t="s">
        <v>100</v>
      </c>
      <c r="AO129" t="s">
        <v>100</v>
      </c>
      <c r="AP129" t="s">
        <v>100</v>
      </c>
      <c r="AQ129" t="s">
        <v>100</v>
      </c>
      <c r="AR129" t="s">
        <v>100</v>
      </c>
      <c r="AS129" t="s">
        <v>100</v>
      </c>
      <c r="AT129" t="s">
        <v>100</v>
      </c>
      <c r="AU129" t="s">
        <v>100</v>
      </c>
      <c r="AV129" t="s">
        <v>100</v>
      </c>
      <c r="AY129" t="s">
        <v>142</v>
      </c>
      <c r="AZ129" t="s">
        <v>143</v>
      </c>
      <c r="BA129" t="s">
        <v>144</v>
      </c>
      <c r="BB129" t="s">
        <v>149</v>
      </c>
      <c r="BC129" t="s">
        <v>95</v>
      </c>
      <c r="BD129" s="4">
        <v>46188</v>
      </c>
      <c r="BE129" s="4"/>
      <c r="BF129" t="s">
        <v>145</v>
      </c>
      <c r="BG129" t="s">
        <v>106</v>
      </c>
      <c r="BH129" t="s">
        <v>98</v>
      </c>
      <c r="BI129" s="4">
        <v>46244</v>
      </c>
      <c r="BJ129" s="4"/>
      <c r="BL129" t="s">
        <v>99</v>
      </c>
      <c r="BM129" t="s">
        <v>95</v>
      </c>
      <c r="BN129" t="s">
        <v>100</v>
      </c>
      <c r="BO129" t="s">
        <v>19</v>
      </c>
      <c r="BP129" t="s">
        <v>100</v>
      </c>
      <c r="BQ129" t="s">
        <v>100</v>
      </c>
      <c r="BR129" t="s">
        <v>100</v>
      </c>
      <c r="BS129" t="s">
        <v>100</v>
      </c>
      <c r="BT129" t="s">
        <v>24</v>
      </c>
      <c r="BU129" t="s">
        <v>100</v>
      </c>
      <c r="BV129" t="s">
        <v>100</v>
      </c>
      <c r="BW129" t="s">
        <v>100</v>
      </c>
      <c r="BX129" t="s">
        <v>100</v>
      </c>
      <c r="BY129" t="s">
        <v>100</v>
      </c>
      <c r="BZ129" t="s">
        <v>100</v>
      </c>
      <c r="CA129" t="s">
        <v>100</v>
      </c>
      <c r="CB129" t="s">
        <v>100</v>
      </c>
      <c r="CC129" t="s">
        <v>100</v>
      </c>
      <c r="CE129" t="s">
        <v>498</v>
      </c>
      <c r="CF129" s="34" t="s">
        <v>499</v>
      </c>
      <c r="CG129" s="34" t="s">
        <v>500</v>
      </c>
      <c r="CH129" s="34" t="s">
        <v>291</v>
      </c>
      <c r="CI129" s="34" t="s">
        <v>95</v>
      </c>
      <c r="CJ129" s="35">
        <v>46192</v>
      </c>
      <c r="CK129" s="35"/>
      <c r="CL129" s="34" t="s">
        <v>207</v>
      </c>
      <c r="CM129" s="34" t="s">
        <v>109</v>
      </c>
      <c r="CN129" s="34" t="s">
        <v>112</v>
      </c>
      <c r="CO129" s="35">
        <v>46265</v>
      </c>
      <c r="CP129" s="35"/>
      <c r="CQ129" s="34"/>
      <c r="CR129" t="s">
        <v>99</v>
      </c>
      <c r="CS129" t="s">
        <v>95</v>
      </c>
      <c r="CT129" t="s">
        <v>100</v>
      </c>
      <c r="CU129" t="s">
        <v>100</v>
      </c>
      <c r="CV129" t="s">
        <v>100</v>
      </c>
      <c r="CW129" t="s">
        <v>100</v>
      </c>
      <c r="CX129" t="s">
        <v>100</v>
      </c>
      <c r="CY129" t="s">
        <v>100</v>
      </c>
      <c r="CZ129" t="s">
        <v>100</v>
      </c>
      <c r="DA129" t="s">
        <v>100</v>
      </c>
      <c r="DB129" t="s">
        <v>100</v>
      </c>
      <c r="DC129" t="s">
        <v>100</v>
      </c>
      <c r="DD129" t="s">
        <v>100</v>
      </c>
      <c r="DE129" t="s">
        <v>29</v>
      </c>
      <c r="DF129" t="s">
        <v>100</v>
      </c>
      <c r="DG129" t="s">
        <v>100</v>
      </c>
      <c r="DH129" t="s">
        <v>100</v>
      </c>
      <c r="DI129" t="s">
        <v>100</v>
      </c>
      <c r="DK129" t="str">
        <f>IF(AND(XPlan_raw[[#This Row],[BEng in Electronics]]&lt;&gt;"(tom)",XPlan_raw[[#This Row],[BEng in Electronics]]&lt;&gt;""),CT$11,"")</f>
        <v/>
      </c>
      <c r="DL129" t="str">
        <f>IF(AND(XPlan_raw[[#This Row],[BEng in Mechanical Engineering]]&lt;&gt;"(tom)",XPlan_raw[[#This Row],[BEng in Mechanical Engineering]]&lt;&gt;""),CU$11,"")</f>
        <v/>
      </c>
      <c r="DM129" t="str">
        <f>IF(AND(XPlan_raw[[#This Row],[BEng in Mechatronics]]&lt;&gt;"(tom)",XPlan_raw[[#This Row],[BEng in Mechatronics]]&lt;&gt;""),CV$11,"")</f>
        <v/>
      </c>
      <c r="DN129" t="str">
        <f>IF(AND(XPlan_raw[[#This Row],[BSc in Electronics]]&lt;&gt;"(tom)",XPlan_raw[[#This Row],[BSc in Electronics]]&lt;&gt;""),CW$11,"")</f>
        <v/>
      </c>
      <c r="DO129" t="str">
        <f>IF(AND(XPlan_raw[[#This Row],[BSc in I&amp;B]]&lt;&gt;"(tom)",XPlan_raw[[#This Row],[BSc in I&amp;B]]&lt;&gt;""),CX$11,"")</f>
        <v/>
      </c>
      <c r="DP129" t="str">
        <f>IF(AND(XPlan_raw[[#This Row],[BSc in Software]]&lt;&gt;"(tom)",XPlan_raw[[#This Row],[BSc in Software]]&lt;&gt;""),CY$11,"")</f>
        <v/>
      </c>
      <c r="DQ129" t="str">
        <f>IF(AND(XPlan_raw[[#This Row],[BSc in Mechanical Engineering]]&lt;&gt;"(tom)",XPlan_raw[[#This Row],[BSc in Mechanical Engineering]]&lt;&gt;""),CZ$11,"")</f>
        <v/>
      </c>
      <c r="DR129" t="str">
        <f>IF(AND(XPlan_raw[[#This Row],[BSc in Mechatronic Engineering]]&lt;&gt;"(tom)",XPlan_raw[[#This Row],[BSc in Mechatronic Engineering]]&lt;&gt;""),DA$11,"")</f>
        <v/>
      </c>
      <c r="DS129" t="str">
        <f>IF(AND(XPlan_raw[[#This Row],[MSc in Electronics]]&lt;&gt;"(tom)",XPlan_raw[[#This Row],[MSc in Electronics]]&lt;&gt;""),DB$11,"")</f>
        <v/>
      </c>
      <c r="DT129" t="str">
        <f>IF(AND(XPlan_raw[[#This Row],[MSc in I&amp;B]]&lt;&gt;"(tom)",XPlan_raw[[#This Row],[MSc in I&amp;B]]&lt;&gt;""),DC$11,"")</f>
        <v/>
      </c>
      <c r="DU129" t="str">
        <f>IF(AND(XPlan_raw[[#This Row],[MSc in Pysics and Technology]]&lt;&gt;"(tom)",XPlan_raw[[#This Row],[MSc in Pysics and Technology]]&lt;&gt;""),DD$11,"")</f>
        <v/>
      </c>
      <c r="DV129" t="str">
        <f>IF(AND(XPlan_raw[[#This Row],[MSc in Software]]&lt;&gt;"(tom)",XPlan_raw[[#This Row],[MSc in Software]]&lt;&gt;""),DE$11,"")</f>
        <v>MSc in Software Engineering - Sdb.</v>
      </c>
      <c r="DW129" t="str">
        <f>IF(AND(XPlan_raw[[#This Row],[MSc in Mechanical Engineering]]&lt;&gt;"(tom)",XPlan_raw[[#This Row],[MSc in Mechanical Engineering]]&lt;&gt;""),DF$11,"")</f>
        <v/>
      </c>
      <c r="DX129" t="str">
        <f>IF(AND(XPlan_raw[[#This Row],[MSc in Mechatronic Engineering]]&lt;&gt;"(tom)",XPlan_raw[[#This Row],[MSc in Mechatronic Engineering]]&lt;&gt;""),DG$11,"")</f>
        <v/>
      </c>
      <c r="DY129" t="str">
        <f>IF(AND(XPlan_raw[[#This Row],[MSc in Supply Chain Digitalisation ]]&lt;&gt;"(tom)",XPlan_raw[[#This Row],[MSc in Supply Chain Digitalisation ]]&lt;&gt;""),DH$11,"")</f>
        <v/>
      </c>
      <c r="DZ129" t="str">
        <f>IF(AND(XPlan_raw[[#This Row],[Enkeltfag/Exchange]]&lt;&gt;"(tom)",XPlan_raw[[#This Row],[Enkeltfag/Exchange]]&lt;&gt;""),DI$11,"")</f>
        <v/>
      </c>
    </row>
    <row r="130" spans="2:131" x14ac:dyDescent="0.25">
      <c r="B130" t="str">
        <f>IF(Q130="ja",XPlan_rawFinal[[#This Row],[EKA_kode]],"")</f>
        <v>T290007402</v>
      </c>
      <c r="C130" t="str">
        <f>IF(XPlan[[#This Row],[EKA]]&lt;&gt;"",XPlan_rawFinal[[#This Row],[eka_langtnavn]],"")</f>
        <v xml:space="preserve">Production Modelling and Simulation </v>
      </c>
      <c r="D130" t="str">
        <f>IF(XPlan[[#This Row],[EKA]]&lt;&gt;"",IF(XPlan_rawFinal[[#This Row],[Interne-kode]]&lt;&gt;"(tom)",XPlan_rawFinal[[#This Row],[Interne-kode]],""),"")</f>
        <v>SCD-PMS</v>
      </c>
      <c r="E13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15-06-2026 - 16-06-2026</v>
      </c>
      <c r="G130" t="str">
        <f>IF(XPlan[[#This Row],[EKA]]&lt;&gt;"",IF(XPlan_rawFinal[[#This Row],[Campus]]&lt;&gt;"(tom)",XPlan_rawFinal[[#This Row],[Campus]],""),"")</f>
        <v>Sønderborg</v>
      </c>
      <c r="H130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30" t="str">
        <f>IF(XPlan[[#This Row],[EKA]]&lt;&gt;"",IF(XPlan_rawFinal[[#This Row],[Eksaminator_samlet]]&lt;&gt;"",XPlan_rawFinal[[#This Row],[Eksaminator_samlet]],""),"")</f>
        <v>Rodrigo Furlan de Assis</v>
      </c>
      <c r="J130" t="str">
        <f>IF(XPlan[[#This Row],[EKA]]&lt;&gt;"",IF(OR(XPlan_rawFinal[[#This Row],[Censur]]="(tom)",XPlan_rawFinal[[#This Row],[Censur]]=""),"",XPlan_rawFinal[[#This Row],[Censur]]),"")</f>
        <v>Second examiner: External</v>
      </c>
      <c r="K1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130" t="s">
        <v>90</v>
      </c>
      <c r="M130" t="str">
        <f>IF(XPlan[[#This Row],[EKA]]&lt;&gt;"",IF(XPlan_rawFinal[[#This Row],[BEMÆRK]]&lt;&gt;"(tom)",XPlan_rawFinal[[#This Row],[BEMÆRK]],""),"")</f>
        <v/>
      </c>
      <c r="N13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Sdb.,,,,,MSc in Supply Chain Digitalisation - Sdb.,,All exams</v>
      </c>
      <c r="Q130" t="s">
        <v>107</v>
      </c>
      <c r="R130" t="s">
        <v>235</v>
      </c>
      <c r="S130" t="s">
        <v>236</v>
      </c>
      <c r="T130" t="s">
        <v>237</v>
      </c>
      <c r="U130" t="s">
        <v>291</v>
      </c>
      <c r="V130" t="s">
        <v>95</v>
      </c>
      <c r="W130" s="4">
        <v>46188</v>
      </c>
      <c r="X130" s="4">
        <v>46189</v>
      </c>
      <c r="Y130" t="s">
        <v>502</v>
      </c>
      <c r="Z130" t="s">
        <v>109</v>
      </c>
      <c r="AA130" t="s">
        <v>112</v>
      </c>
      <c r="AB130" s="4">
        <v>46255</v>
      </c>
      <c r="AE130" t="s">
        <v>99</v>
      </c>
      <c r="AF130" t="s">
        <v>95</v>
      </c>
      <c r="AG130" t="s">
        <v>100</v>
      </c>
      <c r="AH130" t="s">
        <v>100</v>
      </c>
      <c r="AI130" t="s">
        <v>100</v>
      </c>
      <c r="AJ130" t="s">
        <v>100</v>
      </c>
      <c r="AK130" t="s">
        <v>100</v>
      </c>
      <c r="AL130" t="s">
        <v>100</v>
      </c>
      <c r="AM130" t="s">
        <v>100</v>
      </c>
      <c r="AN130" t="s">
        <v>100</v>
      </c>
      <c r="AO130" t="s">
        <v>100</v>
      </c>
      <c r="AP130" t="s">
        <v>27</v>
      </c>
      <c r="AQ130" t="s">
        <v>100</v>
      </c>
      <c r="AR130" t="s">
        <v>100</v>
      </c>
      <c r="AS130" t="s">
        <v>100</v>
      </c>
      <c r="AT130" t="s">
        <v>100</v>
      </c>
      <c r="AU130" t="s">
        <v>32</v>
      </c>
      <c r="AV130" t="s">
        <v>100</v>
      </c>
      <c r="AY130" t="s">
        <v>268</v>
      </c>
      <c r="AZ130" t="s">
        <v>269</v>
      </c>
      <c r="BA130" t="s">
        <v>270</v>
      </c>
      <c r="BB130" t="s">
        <v>95</v>
      </c>
      <c r="BC130" t="s">
        <v>95</v>
      </c>
      <c r="BD130" s="4">
        <v>46188</v>
      </c>
      <c r="BE130" s="4">
        <v>46189</v>
      </c>
      <c r="BF130" t="s">
        <v>101</v>
      </c>
      <c r="BG130" t="s">
        <v>111</v>
      </c>
      <c r="BH130" t="s">
        <v>112</v>
      </c>
      <c r="BI130" s="4">
        <v>46254</v>
      </c>
      <c r="BJ130" s="4"/>
      <c r="BL130" t="s">
        <v>99</v>
      </c>
      <c r="BM130" t="s">
        <v>95</v>
      </c>
      <c r="BN130" t="s">
        <v>100</v>
      </c>
      <c r="BO130" t="s">
        <v>100</v>
      </c>
      <c r="BP130" t="s">
        <v>100</v>
      </c>
      <c r="BQ130" t="s">
        <v>100</v>
      </c>
      <c r="BR130" t="s">
        <v>22</v>
      </c>
      <c r="BS130" t="s">
        <v>100</v>
      </c>
      <c r="BT130" t="s">
        <v>100</v>
      </c>
      <c r="BU130" t="s">
        <v>100</v>
      </c>
      <c r="BV130" t="s">
        <v>100</v>
      </c>
      <c r="BW130" t="s">
        <v>100</v>
      </c>
      <c r="BX130" t="s">
        <v>100</v>
      </c>
      <c r="BY130" t="s">
        <v>100</v>
      </c>
      <c r="BZ130" t="s">
        <v>100</v>
      </c>
      <c r="CA130" t="s">
        <v>100</v>
      </c>
      <c r="CB130" t="s">
        <v>100</v>
      </c>
      <c r="CC130" t="s">
        <v>100</v>
      </c>
      <c r="CE130" t="s">
        <v>150</v>
      </c>
      <c r="CF130" s="34" t="s">
        <v>151</v>
      </c>
      <c r="CG130" s="34" t="s">
        <v>152</v>
      </c>
      <c r="CH130" s="34" t="s">
        <v>167</v>
      </c>
      <c r="CI130" s="34" t="s">
        <v>95</v>
      </c>
      <c r="CJ130" s="35">
        <v>46181</v>
      </c>
      <c r="CK130" s="35">
        <v>46197</v>
      </c>
      <c r="CL130" s="34" t="s">
        <v>145</v>
      </c>
      <c r="CM130" s="34" t="s">
        <v>168</v>
      </c>
      <c r="CN130" s="34" t="s">
        <v>112</v>
      </c>
      <c r="CO130" s="35" t="s">
        <v>95</v>
      </c>
      <c r="CP130" s="35"/>
      <c r="CQ130" s="34" t="s">
        <v>134</v>
      </c>
      <c r="CR130" t="s">
        <v>99</v>
      </c>
      <c r="CS130" t="s">
        <v>95</v>
      </c>
      <c r="CT130" t="s">
        <v>100</v>
      </c>
      <c r="CU130" t="s">
        <v>100</v>
      </c>
      <c r="CV130" t="s">
        <v>100</v>
      </c>
      <c r="CW130" t="s">
        <v>100</v>
      </c>
      <c r="CX130" t="s">
        <v>100</v>
      </c>
      <c r="CY130" t="s">
        <v>100</v>
      </c>
      <c r="CZ130" t="s">
        <v>100</v>
      </c>
      <c r="DA130" t="s">
        <v>100</v>
      </c>
      <c r="DB130" t="s">
        <v>100</v>
      </c>
      <c r="DC130" t="s">
        <v>100</v>
      </c>
      <c r="DD130" t="s">
        <v>100</v>
      </c>
      <c r="DE130" t="s">
        <v>29</v>
      </c>
      <c r="DF130" t="s">
        <v>100</v>
      </c>
      <c r="DG130" t="s">
        <v>100</v>
      </c>
      <c r="DH130" t="s">
        <v>100</v>
      </c>
      <c r="DI130" t="s">
        <v>100</v>
      </c>
      <c r="DK130" t="str">
        <f>IF(AND(XPlan_raw[[#This Row],[BEng in Electronics]]&lt;&gt;"(tom)",XPlan_raw[[#This Row],[BEng in Electronics]]&lt;&gt;""),CT$11,"")</f>
        <v/>
      </c>
      <c r="DL130" t="str">
        <f>IF(AND(XPlan_raw[[#This Row],[BEng in Mechanical Engineering]]&lt;&gt;"(tom)",XPlan_raw[[#This Row],[BEng in Mechanical Engineering]]&lt;&gt;""),CU$11,"")</f>
        <v/>
      </c>
      <c r="DM130" t="str">
        <f>IF(AND(XPlan_raw[[#This Row],[BEng in Mechatronics]]&lt;&gt;"(tom)",XPlan_raw[[#This Row],[BEng in Mechatronics]]&lt;&gt;""),CV$11,"")</f>
        <v/>
      </c>
      <c r="DN130" t="str">
        <f>IF(AND(XPlan_raw[[#This Row],[BSc in Electronics]]&lt;&gt;"(tom)",XPlan_raw[[#This Row],[BSc in Electronics]]&lt;&gt;""),CW$11,"")</f>
        <v/>
      </c>
      <c r="DO130" t="str">
        <f>IF(AND(XPlan_raw[[#This Row],[BSc in I&amp;B]]&lt;&gt;"(tom)",XPlan_raw[[#This Row],[BSc in I&amp;B]]&lt;&gt;""),CX$11,"")</f>
        <v/>
      </c>
      <c r="DP130" t="str">
        <f>IF(AND(XPlan_raw[[#This Row],[BSc in Software]]&lt;&gt;"(tom)",XPlan_raw[[#This Row],[BSc in Software]]&lt;&gt;""),CY$11,"")</f>
        <v/>
      </c>
      <c r="DQ130" t="str">
        <f>IF(AND(XPlan_raw[[#This Row],[BSc in Mechanical Engineering]]&lt;&gt;"(tom)",XPlan_raw[[#This Row],[BSc in Mechanical Engineering]]&lt;&gt;""),CZ$11,"")</f>
        <v/>
      </c>
      <c r="DR130" t="str">
        <f>IF(AND(XPlan_raw[[#This Row],[BSc in Mechatronic Engineering]]&lt;&gt;"(tom)",XPlan_raw[[#This Row],[BSc in Mechatronic Engineering]]&lt;&gt;""),DA$11,"")</f>
        <v/>
      </c>
      <c r="DS130" t="str">
        <f>IF(AND(XPlan_raw[[#This Row],[MSc in Electronics]]&lt;&gt;"(tom)",XPlan_raw[[#This Row],[MSc in Electronics]]&lt;&gt;""),DB$11,"")</f>
        <v/>
      </c>
      <c r="DT130" t="str">
        <f>IF(AND(XPlan_raw[[#This Row],[MSc in I&amp;B]]&lt;&gt;"(tom)",XPlan_raw[[#This Row],[MSc in I&amp;B]]&lt;&gt;""),DC$11,"")</f>
        <v/>
      </c>
      <c r="DU130" t="str">
        <f>IF(AND(XPlan_raw[[#This Row],[MSc in Pysics and Technology]]&lt;&gt;"(tom)",XPlan_raw[[#This Row],[MSc in Pysics and Technology]]&lt;&gt;""),DD$11,"")</f>
        <v/>
      </c>
      <c r="DV130" t="str">
        <f>IF(AND(XPlan_raw[[#This Row],[MSc in Software]]&lt;&gt;"(tom)",XPlan_raw[[#This Row],[MSc in Software]]&lt;&gt;""),DE$11,"")</f>
        <v>MSc in Software Engineering - Sdb.</v>
      </c>
      <c r="DW130" t="str">
        <f>IF(AND(XPlan_raw[[#This Row],[MSc in Mechanical Engineering]]&lt;&gt;"(tom)",XPlan_raw[[#This Row],[MSc in Mechanical Engineering]]&lt;&gt;""),DF$11,"")</f>
        <v/>
      </c>
      <c r="DX130" t="str">
        <f>IF(AND(XPlan_raw[[#This Row],[MSc in Mechatronic Engineering]]&lt;&gt;"(tom)",XPlan_raw[[#This Row],[MSc in Mechatronic Engineering]]&lt;&gt;""),DG$11,"")</f>
        <v/>
      </c>
      <c r="DY130" t="str">
        <f>IF(AND(XPlan_raw[[#This Row],[MSc in Supply Chain Digitalisation ]]&lt;&gt;"(tom)",XPlan_raw[[#This Row],[MSc in Supply Chain Digitalisation ]]&lt;&gt;""),DH$11,"")</f>
        <v/>
      </c>
      <c r="DZ130" t="str">
        <f>IF(AND(XPlan_raw[[#This Row],[Enkeltfag/Exchange]]&lt;&gt;"(tom)",XPlan_raw[[#This Row],[Enkeltfag/Exchange]]&lt;&gt;""),DI$11,"")</f>
        <v/>
      </c>
    </row>
    <row r="131" spans="2:131" x14ac:dyDescent="0.25">
      <c r="B131" t="str">
        <f>IF(Q131="ja",XPlan_rawFinal[[#This Row],[EKA_kode]],"")</f>
        <v>T370039402</v>
      </c>
      <c r="C131" t="str">
        <f>IF(XPlan[[#This Row],[EKA]]&lt;&gt;"",XPlan_rawFinal[[#This Row],[eka_langtnavn]],"")</f>
        <v>Signal and Filters</v>
      </c>
      <c r="D131" t="str">
        <f>IF(XPlan[[#This Row],[EKA]]&lt;&gt;"",IF(XPlan_rawFinal[[#This Row],[Interne-kode]]&lt;&gt;"(tom)",XPlan_rawFinal[[#This Row],[Interne-kode]],""),"")</f>
        <v>EE-ASF</v>
      </c>
      <c r="E13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15-06-2026 - 17-06-2026</v>
      </c>
      <c r="G131" t="str">
        <f>IF(XPlan[[#This Row],[EKA]]&lt;&gt;"",IF(XPlan_rawFinal[[#This Row],[Campus]]&lt;&gt;"(tom)",XPlan_rawFinal[[#This Row],[Campus]],""),"")</f>
        <v>Sønderborg</v>
      </c>
      <c r="H131" t="str">
        <f>IF(XPlan[[#This Row],[EKA]]&lt;&gt;"",IF(OR(XPlan_rawFinal[[#This Row],[Prøveform]]="(tom)",XPlan_rawFinal[[#This Row],[Prøveform]]=""),"",XPlan_rawFinal[[#This Row],[Prøveform]]),"")</f>
        <v>Oral examination</v>
      </c>
      <c r="I131" t="str">
        <f>IF(XPlan[[#This Row],[EKA]]&lt;&gt;"",IF(XPlan_rawFinal[[#This Row],[Eksaminator_samlet]]&lt;&gt;"",XPlan_rawFinal[[#This Row],[Eksaminator_samlet]],""),"")</f>
        <v>Marco Antonio Gonzalez Angulo</v>
      </c>
      <c r="J131" t="str">
        <f>IF(XPlan[[#This Row],[EKA]]&lt;&gt;"",IF(OR(XPlan_rawFinal[[#This Row],[Censur]]="(tom)",XPlan_rawFinal[[#This Row],[Censur]]=""),"",XPlan_rawFinal[[#This Row],[Censur]]),"")</f>
        <v>Second examiner: Internal</v>
      </c>
      <c r="K1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131" t="s">
        <v>90</v>
      </c>
      <c r="M131" t="str">
        <f>IF(XPlan[[#This Row],[EKA]]&lt;&gt;"",IF(XPlan_rawFinal[[#This Row],[BEMÆRK]]&lt;&gt;"(tom)",XPlan_rawFinal[[#This Row],[BEMÆRK]],""),"")</f>
        <v/>
      </c>
      <c r="N13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Sdb.,,,BSc in Electronics Engineering - Sdb.,,,,,,,,,,,,Exchange students,All exams</v>
      </c>
      <c r="Q131" t="s">
        <v>107</v>
      </c>
      <c r="R131" t="s">
        <v>409</v>
      </c>
      <c r="S131" t="s">
        <v>410</v>
      </c>
      <c r="T131" t="s">
        <v>411</v>
      </c>
      <c r="U131" t="s">
        <v>291</v>
      </c>
      <c r="V131" t="s">
        <v>95</v>
      </c>
      <c r="W131" s="4">
        <v>46188</v>
      </c>
      <c r="X131" s="4">
        <v>46190</v>
      </c>
      <c r="Y131" t="s">
        <v>521</v>
      </c>
      <c r="Z131" t="s">
        <v>111</v>
      </c>
      <c r="AA131" t="s">
        <v>98</v>
      </c>
      <c r="AB131" s="4">
        <v>46259</v>
      </c>
      <c r="AE131" t="s">
        <v>99</v>
      </c>
      <c r="AF131" t="s">
        <v>95</v>
      </c>
      <c r="AG131" t="s">
        <v>18</v>
      </c>
      <c r="AH131" t="s">
        <v>100</v>
      </c>
      <c r="AI131" t="s">
        <v>100</v>
      </c>
      <c r="AJ131" t="s">
        <v>21</v>
      </c>
      <c r="AK131" t="s">
        <v>100</v>
      </c>
      <c r="AL131" t="s">
        <v>100</v>
      </c>
      <c r="AM131" t="s">
        <v>100</v>
      </c>
      <c r="AN131" t="s">
        <v>100</v>
      </c>
      <c r="AO131" t="s">
        <v>100</v>
      </c>
      <c r="AP131" t="s">
        <v>100</v>
      </c>
      <c r="AQ131" t="s">
        <v>100</v>
      </c>
      <c r="AR131" t="s">
        <v>100</v>
      </c>
      <c r="AS131" t="s">
        <v>100</v>
      </c>
      <c r="AT131" t="s">
        <v>100</v>
      </c>
      <c r="AU131" t="s">
        <v>100</v>
      </c>
      <c r="AV131" t="s">
        <v>33</v>
      </c>
      <c r="AY131" t="s">
        <v>327</v>
      </c>
      <c r="AZ131" t="s">
        <v>328</v>
      </c>
      <c r="BA131" t="s">
        <v>329</v>
      </c>
      <c r="BB131" t="s">
        <v>95</v>
      </c>
      <c r="BC131" t="s">
        <v>95</v>
      </c>
      <c r="BD131" s="4">
        <v>46188</v>
      </c>
      <c r="BE131" s="4"/>
      <c r="BF131" t="s">
        <v>122</v>
      </c>
      <c r="BG131" t="s">
        <v>109</v>
      </c>
      <c r="BH131" t="s">
        <v>112</v>
      </c>
      <c r="BI131" s="4">
        <v>46265</v>
      </c>
      <c r="BJ131" s="4"/>
      <c r="BL131" t="s">
        <v>99</v>
      </c>
      <c r="BM131" t="s">
        <v>95</v>
      </c>
      <c r="BN131" t="s">
        <v>100</v>
      </c>
      <c r="BO131" t="s">
        <v>100</v>
      </c>
      <c r="BP131" t="s">
        <v>100</v>
      </c>
      <c r="BQ131" t="s">
        <v>100</v>
      </c>
      <c r="BR131" t="s">
        <v>100</v>
      </c>
      <c r="BS131" t="s">
        <v>100</v>
      </c>
      <c r="BT131" t="s">
        <v>100</v>
      </c>
      <c r="BU131" t="s">
        <v>100</v>
      </c>
      <c r="BV131" t="s">
        <v>100</v>
      </c>
      <c r="BW131" t="s">
        <v>100</v>
      </c>
      <c r="BX131" t="s">
        <v>100</v>
      </c>
      <c r="BY131" t="s">
        <v>100</v>
      </c>
      <c r="BZ131" t="s">
        <v>30</v>
      </c>
      <c r="CA131" t="s">
        <v>100</v>
      </c>
      <c r="CB131" t="s">
        <v>100</v>
      </c>
      <c r="CC131" t="s">
        <v>33</v>
      </c>
      <c r="CE131" s="31" t="s">
        <v>164</v>
      </c>
      <c r="CF131" s="32" t="s">
        <v>165</v>
      </c>
      <c r="CG131" s="32" t="s">
        <v>166</v>
      </c>
      <c r="CH131" s="32" t="s">
        <v>167</v>
      </c>
      <c r="CI131" s="32" t="s">
        <v>95</v>
      </c>
      <c r="CJ131" s="33">
        <v>46174</v>
      </c>
      <c r="CK131" s="33" t="s">
        <v>95</v>
      </c>
      <c r="CL131" s="32" t="s">
        <v>145</v>
      </c>
      <c r="CM131" s="32" t="s">
        <v>106</v>
      </c>
      <c r="CN131" s="32" t="s">
        <v>112</v>
      </c>
      <c r="CO131" s="33" t="s">
        <v>95</v>
      </c>
      <c r="CP131" s="33" t="s">
        <v>95</v>
      </c>
      <c r="CQ131" s="32" t="s">
        <v>134</v>
      </c>
      <c r="CR131" t="s">
        <v>99</v>
      </c>
      <c r="CS131" t="s">
        <v>95</v>
      </c>
      <c r="CT131" t="s">
        <v>100</v>
      </c>
      <c r="CU131" t="s">
        <v>100</v>
      </c>
      <c r="CV131" t="s">
        <v>100</v>
      </c>
      <c r="CW131" t="s">
        <v>100</v>
      </c>
      <c r="CX131" t="s">
        <v>100</v>
      </c>
      <c r="CY131" t="s">
        <v>100</v>
      </c>
      <c r="CZ131" t="s">
        <v>100</v>
      </c>
      <c r="DA131" t="s">
        <v>100</v>
      </c>
      <c r="DB131" t="s">
        <v>26</v>
      </c>
      <c r="DC131" t="s">
        <v>27</v>
      </c>
      <c r="DD131" t="s">
        <v>100</v>
      </c>
      <c r="DE131" t="s">
        <v>100</v>
      </c>
      <c r="DF131" t="s">
        <v>30</v>
      </c>
      <c r="DG131" t="s">
        <v>31</v>
      </c>
      <c r="DH131" t="s">
        <v>100</v>
      </c>
      <c r="DI131" t="s">
        <v>100</v>
      </c>
      <c r="DK131" t="str">
        <f>IF(AND(XPlan_raw[[#This Row],[BEng in Electronics]]&lt;&gt;"(tom)",XPlan_raw[[#This Row],[BEng in Electronics]]&lt;&gt;""),CT$11,"")</f>
        <v/>
      </c>
      <c r="DL131" t="str">
        <f>IF(AND(XPlan_raw[[#This Row],[BEng in Mechanical Engineering]]&lt;&gt;"(tom)",XPlan_raw[[#This Row],[BEng in Mechanical Engineering]]&lt;&gt;""),CU$11,"")</f>
        <v/>
      </c>
      <c r="DM131" t="str">
        <f>IF(AND(XPlan_raw[[#This Row],[BEng in Mechatronics]]&lt;&gt;"(tom)",XPlan_raw[[#This Row],[BEng in Mechatronics]]&lt;&gt;""),CV$11,"")</f>
        <v/>
      </c>
      <c r="DN131" t="str">
        <f>IF(AND(XPlan_raw[[#This Row],[BSc in Electronics]]&lt;&gt;"(tom)",XPlan_raw[[#This Row],[BSc in Electronics]]&lt;&gt;""),CW$11,"")</f>
        <v/>
      </c>
      <c r="DO131" t="str">
        <f>IF(AND(XPlan_raw[[#This Row],[BSc in I&amp;B]]&lt;&gt;"(tom)",XPlan_raw[[#This Row],[BSc in I&amp;B]]&lt;&gt;""),CX$11,"")</f>
        <v/>
      </c>
      <c r="DP131" t="str">
        <f>IF(AND(XPlan_raw[[#This Row],[BSc in Software]]&lt;&gt;"(tom)",XPlan_raw[[#This Row],[BSc in Software]]&lt;&gt;""),CY$11,"")</f>
        <v/>
      </c>
      <c r="DQ131" t="str">
        <f>IF(AND(XPlan_raw[[#This Row],[BSc in Mechanical Engineering]]&lt;&gt;"(tom)",XPlan_raw[[#This Row],[BSc in Mechanical Engineering]]&lt;&gt;""),CZ$11,"")</f>
        <v/>
      </c>
      <c r="DR131" t="str">
        <f>IF(AND(XPlan_raw[[#This Row],[BSc in Mechatronic Engineering]]&lt;&gt;"(tom)",XPlan_raw[[#This Row],[BSc in Mechatronic Engineering]]&lt;&gt;""),DA$11,"")</f>
        <v/>
      </c>
      <c r="DS131" t="str">
        <f>IF(AND(XPlan_raw[[#This Row],[MSc in Electronics]]&lt;&gt;"(tom)",XPlan_raw[[#This Row],[MSc in Electronics]]&lt;&gt;""),DB$11,"")</f>
        <v>MSc in Electronics Engineering - Sdb.</v>
      </c>
      <c r="DT131" t="str">
        <f>IF(AND(XPlan_raw[[#This Row],[MSc in I&amp;B]]&lt;&gt;"(tom)",XPlan_raw[[#This Row],[MSc in I&amp;B]]&lt;&gt;""),DC$11,"")</f>
        <v>MSc in Enginreering, Innovation and Business - Sdb.</v>
      </c>
      <c r="DU131" t="str">
        <f>IF(AND(XPlan_raw[[#This Row],[MSc in Pysics and Technology]]&lt;&gt;"(tom)",XPlan_raw[[#This Row],[MSc in Pysics and Technology]]&lt;&gt;""),DD$11,"")</f>
        <v/>
      </c>
      <c r="DV131" t="str">
        <f>IF(AND(XPlan_raw[[#This Row],[MSc in Software]]&lt;&gt;"(tom)",XPlan_raw[[#This Row],[MSc in Software]]&lt;&gt;""),DE$11,"")</f>
        <v/>
      </c>
      <c r="DW131" t="str">
        <f>IF(AND(XPlan_raw[[#This Row],[MSc in Mechanical Engineering]]&lt;&gt;"(tom)",XPlan_raw[[#This Row],[MSc in Mechanical Engineering]]&lt;&gt;""),DF$11,"")</f>
        <v>MSc in Mechanical Engineering - Sdb.</v>
      </c>
      <c r="DX131" t="str">
        <f>IF(AND(XPlan_raw[[#This Row],[MSc in Mechatronic Engineering]]&lt;&gt;"(tom)",XPlan_raw[[#This Row],[MSc in Mechatronic Engineering]]&lt;&gt;""),DG$11,"")</f>
        <v>MSc in Mechatronic Engineering - Sdb.</v>
      </c>
      <c r="DY131" t="str">
        <f>IF(AND(XPlan_raw[[#This Row],[MSc in Supply Chain Digitalisation ]]&lt;&gt;"(tom)",XPlan_raw[[#This Row],[MSc in Supply Chain Digitalisation ]]&lt;&gt;""),DH$11,"")</f>
        <v/>
      </c>
      <c r="DZ131" t="str">
        <f>IF(AND(XPlan_raw[[#This Row],[Enkeltfag/Exchange]]&lt;&gt;"(tom)",XPlan_raw[[#This Row],[Enkeltfag/Exchange]]&lt;&gt;""),DI$11,"")</f>
        <v/>
      </c>
    </row>
    <row r="132" spans="2:131" x14ac:dyDescent="0.25">
      <c r="B132" t="str">
        <f>IF(Q132="ja",XPlan_rawFinal[[#This Row],[EKA_kode]],"")</f>
        <v>T300007402</v>
      </c>
      <c r="C132" t="str">
        <f>IF(XPlan[[#This Row],[EKA]]&lt;&gt;"",XPlan_rawFinal[[#This Row],[eka_langtnavn]],"")</f>
        <v>Smart Manufacturing</v>
      </c>
      <c r="D132" t="str">
        <f>IF(XPlan[[#This Row],[EKA]]&lt;&gt;"",IF(XPlan_rawFinal[[#This Row],[Interne-kode]]&lt;&gt;"(tom)",XPlan_rawFinal[[#This Row],[Interne-kode]],""),"")</f>
        <v>EIB-SMM</v>
      </c>
      <c r="E13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15-06-2026 - 17-06-2026</v>
      </c>
      <c r="G132" t="str">
        <f>IF(XPlan[[#This Row],[EKA]]&lt;&gt;"",IF(XPlan_rawFinal[[#This Row],[Campus]]&lt;&gt;"(tom)",XPlan_rawFinal[[#This Row],[Campus]],""),"")</f>
        <v>Sønderborg</v>
      </c>
      <c r="H132" t="str">
        <f>IF(XPlan[[#This Row],[EKA]]&lt;&gt;"",IF(OR(XPlan_rawFinal[[#This Row],[Prøveform]]="(tom)",XPlan_rawFinal[[#This Row],[Prøveform]]=""),"",XPlan_rawFinal[[#This Row],[Prøveform]]),"")</f>
        <v>Oral examination</v>
      </c>
      <c r="I132" t="str">
        <f>IF(XPlan[[#This Row],[EKA]]&lt;&gt;"",IF(XPlan_rawFinal[[#This Row],[Eksaminator_samlet]]&lt;&gt;"",XPlan_rawFinal[[#This Row],[Eksaminator_samlet]],""),"")</f>
        <v>Anis Assad Neto</v>
      </c>
      <c r="J132" t="str">
        <f>IF(XPlan[[#This Row],[EKA]]&lt;&gt;"",IF(OR(XPlan_rawFinal[[#This Row],[Censur]]="(tom)",XPlan_rawFinal[[#This Row],[Censur]]=""),"",XPlan_rawFinal[[#This Row],[Censur]]),"")</f>
        <v>Second examiner: Internal</v>
      </c>
      <c r="K1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132" t="s">
        <v>90</v>
      </c>
      <c r="M132" t="str">
        <f>IF(XPlan[[#This Row],[EKA]]&lt;&gt;"",IF(XPlan_rawFinal[[#This Row],[BEMÆRK]]&lt;&gt;"(tom)",XPlan_rawFinal[[#This Row],[BEMÆRK]],""),"")</f>
        <v/>
      </c>
      <c r="N13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Sdb.,,BSc in Mechanical Engineering - Sdb.,,,,,,,,,,All exams</v>
      </c>
      <c r="Q132" t="s">
        <v>107</v>
      </c>
      <c r="R132" t="s">
        <v>243</v>
      </c>
      <c r="S132" t="s">
        <v>244</v>
      </c>
      <c r="T132" t="s">
        <v>245</v>
      </c>
      <c r="U132" t="s">
        <v>167</v>
      </c>
      <c r="V132" t="s">
        <v>95</v>
      </c>
      <c r="W132" s="4">
        <v>46188</v>
      </c>
      <c r="X132" s="4">
        <v>46190</v>
      </c>
      <c r="Y132" t="s">
        <v>108</v>
      </c>
      <c r="Z132" t="s">
        <v>111</v>
      </c>
      <c r="AA132" t="s">
        <v>98</v>
      </c>
      <c r="AB132" s="4">
        <v>46254</v>
      </c>
      <c r="AD132" t="s">
        <v>134</v>
      </c>
      <c r="AE132" t="s">
        <v>99</v>
      </c>
      <c r="AF132" t="s">
        <v>95</v>
      </c>
      <c r="AG132" t="s">
        <v>100</v>
      </c>
      <c r="AH132" t="s">
        <v>100</v>
      </c>
      <c r="AI132" t="s">
        <v>100</v>
      </c>
      <c r="AJ132" t="s">
        <v>100</v>
      </c>
      <c r="AK132" t="s">
        <v>22</v>
      </c>
      <c r="AL132" t="s">
        <v>100</v>
      </c>
      <c r="AM132" t="s">
        <v>24</v>
      </c>
      <c r="AN132" t="s">
        <v>100</v>
      </c>
      <c r="AO132" t="s">
        <v>100</v>
      </c>
      <c r="AP132" t="s">
        <v>100</v>
      </c>
      <c r="AQ132" t="s">
        <v>100</v>
      </c>
      <c r="AR132" t="s">
        <v>100</v>
      </c>
      <c r="AS132" t="s">
        <v>100</v>
      </c>
      <c r="AT132" t="s">
        <v>100</v>
      </c>
      <c r="AU132" t="s">
        <v>100</v>
      </c>
      <c r="AV132" t="s">
        <v>100</v>
      </c>
      <c r="AY132" t="s">
        <v>470</v>
      </c>
      <c r="AZ132" t="s">
        <v>471</v>
      </c>
      <c r="BA132" t="s">
        <v>472</v>
      </c>
      <c r="BB132" t="s">
        <v>95</v>
      </c>
      <c r="BC132" t="s">
        <v>95</v>
      </c>
      <c r="BD132" s="4">
        <v>46189</v>
      </c>
      <c r="BE132" s="4"/>
      <c r="BF132" t="s">
        <v>136</v>
      </c>
      <c r="BG132" t="s">
        <v>97</v>
      </c>
      <c r="BH132" t="s">
        <v>104</v>
      </c>
      <c r="BI132" s="4">
        <v>46255</v>
      </c>
      <c r="BJ132" s="4"/>
      <c r="BL132" t="s">
        <v>99</v>
      </c>
      <c r="BM132" t="s">
        <v>95</v>
      </c>
      <c r="BN132" t="s">
        <v>100</v>
      </c>
      <c r="BO132" t="s">
        <v>100</v>
      </c>
      <c r="BP132" t="s">
        <v>100</v>
      </c>
      <c r="BQ132" t="s">
        <v>100</v>
      </c>
      <c r="BR132" t="s">
        <v>100</v>
      </c>
      <c r="BS132" t="s">
        <v>23</v>
      </c>
      <c r="BT132" t="s">
        <v>100</v>
      </c>
      <c r="BU132" t="s">
        <v>100</v>
      </c>
      <c r="BV132" t="s">
        <v>100</v>
      </c>
      <c r="BW132" t="s">
        <v>100</v>
      </c>
      <c r="BX132" t="s">
        <v>100</v>
      </c>
      <c r="BY132" t="s">
        <v>100</v>
      </c>
      <c r="BZ132" t="s">
        <v>100</v>
      </c>
      <c r="CA132" t="s">
        <v>100</v>
      </c>
      <c r="CB132" t="s">
        <v>100</v>
      </c>
      <c r="CC132" t="s">
        <v>100</v>
      </c>
      <c r="CE132" t="s">
        <v>220</v>
      </c>
      <c r="CF132" s="34" t="s">
        <v>221</v>
      </c>
      <c r="CG132" s="34" t="s">
        <v>222</v>
      </c>
      <c r="CH132" s="34" t="s">
        <v>291</v>
      </c>
      <c r="CI132" s="34" t="s">
        <v>95</v>
      </c>
      <c r="CJ132" s="35">
        <v>46174</v>
      </c>
      <c r="CK132" s="35" t="s">
        <v>95</v>
      </c>
      <c r="CL132" s="34" t="s">
        <v>114</v>
      </c>
      <c r="CM132" s="32" t="s">
        <v>106</v>
      </c>
      <c r="CN132" s="34" t="s">
        <v>112</v>
      </c>
      <c r="CO132" s="35">
        <v>46244</v>
      </c>
      <c r="CP132" s="35" t="s">
        <v>95</v>
      </c>
      <c r="CQ132" s="34"/>
      <c r="CR132" t="s">
        <v>99</v>
      </c>
      <c r="CS132" t="s">
        <v>95</v>
      </c>
      <c r="CT132" t="s">
        <v>100</v>
      </c>
      <c r="CU132" t="s">
        <v>100</v>
      </c>
      <c r="CV132" t="s">
        <v>100</v>
      </c>
      <c r="CW132" t="s">
        <v>100</v>
      </c>
      <c r="CX132" t="s">
        <v>100</v>
      </c>
      <c r="CY132" t="s">
        <v>100</v>
      </c>
      <c r="CZ132" t="s">
        <v>100</v>
      </c>
      <c r="DA132" t="s">
        <v>100</v>
      </c>
      <c r="DB132" t="s">
        <v>26</v>
      </c>
      <c r="DC132" t="s">
        <v>100</v>
      </c>
      <c r="DD132" t="s">
        <v>100</v>
      </c>
      <c r="DE132" t="s">
        <v>100</v>
      </c>
      <c r="DF132" t="s">
        <v>100</v>
      </c>
      <c r="DG132" t="s">
        <v>100</v>
      </c>
      <c r="DH132" t="s">
        <v>100</v>
      </c>
      <c r="DI132" t="s">
        <v>100</v>
      </c>
      <c r="DK132" t="str">
        <f>IF(AND(XPlan_raw[[#This Row],[BEng in Electronics]]&lt;&gt;"(tom)",XPlan_raw[[#This Row],[BEng in Electronics]]&lt;&gt;""),CT$11,"")</f>
        <v/>
      </c>
      <c r="DL132" t="str">
        <f>IF(AND(XPlan_raw[[#This Row],[BEng in Mechanical Engineering]]&lt;&gt;"(tom)",XPlan_raw[[#This Row],[BEng in Mechanical Engineering]]&lt;&gt;""),CU$11,"")</f>
        <v/>
      </c>
      <c r="DM132" t="str">
        <f>IF(AND(XPlan_raw[[#This Row],[BEng in Mechatronics]]&lt;&gt;"(tom)",XPlan_raw[[#This Row],[BEng in Mechatronics]]&lt;&gt;""),CV$11,"")</f>
        <v/>
      </c>
      <c r="DN132" t="str">
        <f>IF(AND(XPlan_raw[[#This Row],[BSc in Electronics]]&lt;&gt;"(tom)",XPlan_raw[[#This Row],[BSc in Electronics]]&lt;&gt;""),CW$11,"")</f>
        <v/>
      </c>
      <c r="DO132" t="str">
        <f>IF(AND(XPlan_raw[[#This Row],[BSc in I&amp;B]]&lt;&gt;"(tom)",XPlan_raw[[#This Row],[BSc in I&amp;B]]&lt;&gt;""),CX$11,"")</f>
        <v/>
      </c>
      <c r="DP132" t="str">
        <f>IF(AND(XPlan_raw[[#This Row],[BSc in Software]]&lt;&gt;"(tom)",XPlan_raw[[#This Row],[BSc in Software]]&lt;&gt;""),CY$11,"")</f>
        <v/>
      </c>
      <c r="DQ132" t="str">
        <f>IF(AND(XPlan_raw[[#This Row],[BSc in Mechanical Engineering]]&lt;&gt;"(tom)",XPlan_raw[[#This Row],[BSc in Mechanical Engineering]]&lt;&gt;""),CZ$11,"")</f>
        <v/>
      </c>
      <c r="DR132" t="str">
        <f>IF(AND(XPlan_raw[[#This Row],[BSc in Mechatronic Engineering]]&lt;&gt;"(tom)",XPlan_raw[[#This Row],[BSc in Mechatronic Engineering]]&lt;&gt;""),DA$11,"")</f>
        <v/>
      </c>
      <c r="DS132" t="str">
        <f>IF(AND(XPlan_raw[[#This Row],[MSc in Electronics]]&lt;&gt;"(tom)",XPlan_raw[[#This Row],[MSc in Electronics]]&lt;&gt;""),DB$11,"")</f>
        <v>MSc in Electronics Engineering - Sdb.</v>
      </c>
      <c r="DT132" t="str">
        <f>IF(AND(XPlan_raw[[#This Row],[MSc in I&amp;B]]&lt;&gt;"(tom)",XPlan_raw[[#This Row],[MSc in I&amp;B]]&lt;&gt;""),DC$11,"")</f>
        <v/>
      </c>
      <c r="DU132" t="str">
        <f>IF(AND(XPlan_raw[[#This Row],[MSc in Pysics and Technology]]&lt;&gt;"(tom)",XPlan_raw[[#This Row],[MSc in Pysics and Technology]]&lt;&gt;""),DD$11,"")</f>
        <v/>
      </c>
      <c r="DV132" t="str">
        <f>IF(AND(XPlan_raw[[#This Row],[MSc in Software]]&lt;&gt;"(tom)",XPlan_raw[[#This Row],[MSc in Software]]&lt;&gt;""),DE$11,"")</f>
        <v/>
      </c>
      <c r="DW132" t="str">
        <f>IF(AND(XPlan_raw[[#This Row],[MSc in Mechanical Engineering]]&lt;&gt;"(tom)",XPlan_raw[[#This Row],[MSc in Mechanical Engineering]]&lt;&gt;""),DF$11,"")</f>
        <v/>
      </c>
      <c r="DX132" t="str">
        <f>IF(AND(XPlan_raw[[#This Row],[MSc in Mechatronic Engineering]]&lt;&gt;"(tom)",XPlan_raw[[#This Row],[MSc in Mechatronic Engineering]]&lt;&gt;""),DG$11,"")</f>
        <v/>
      </c>
      <c r="DY132" t="str">
        <f>IF(AND(XPlan_raw[[#This Row],[MSc in Supply Chain Digitalisation ]]&lt;&gt;"(tom)",XPlan_raw[[#This Row],[MSc in Supply Chain Digitalisation ]]&lt;&gt;""),DH$11,"")</f>
        <v/>
      </c>
      <c r="DZ132" t="str">
        <f>IF(AND(XPlan_raw[[#This Row],[Enkeltfag/Exchange]]&lt;&gt;"(tom)",XPlan_raw[[#This Row],[Enkeltfag/Exchange]]&lt;&gt;""),DI$11,"")</f>
        <v/>
      </c>
    </row>
    <row r="133" spans="2:131" x14ac:dyDescent="0.25">
      <c r="B133" t="str">
        <f>IF(Q133="ja",XPlan_rawFinal[[#This Row],[EKA_kode]],"")</f>
        <v>T320024402</v>
      </c>
      <c r="C133" t="str">
        <f>IF(XPlan[[#This Row],[EKA]]&lt;&gt;"",XPlan_rawFinal[[#This Row],[eka_langtnavn]],"")</f>
        <v>Special course in Mechanical Engineering</v>
      </c>
      <c r="D133" t="str">
        <f>IF(XPlan[[#This Row],[EKA]]&lt;&gt;"",IF(XPlan_rawFinal[[#This Row],[Interne-kode]]&lt;&gt;"(tom)",XPlan_rawFinal[[#This Row],[Interne-kode]],""),"")</f>
        <v>ME-SCME</v>
      </c>
      <c r="E13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133" t="str">
        <f>IF(XPlan[[#This Row],[EKA]]&lt;&gt;"",IF(XPlan_rawFinal[[#This Row],[Campus]]&lt;&gt;"(tom)",XPlan_rawFinal[[#This Row],[Campus]],""),"")</f>
        <v>Sønderborg</v>
      </c>
      <c r="H133" t="str">
        <f>IF(XPlan[[#This Row],[EKA]]&lt;&gt;"",IF(OR(XPlan_rawFinal[[#This Row],[Prøveform]]="(tom)",XPlan_rawFinal[[#This Row],[Prøveform]]=""),"",XPlan_rawFinal[[#This Row],[Prøveform]]),"")</f>
        <v>Hand-In</v>
      </c>
      <c r="I133" t="str">
        <f>IF(XPlan[[#This Row],[EKA]]&lt;&gt;"",IF(XPlan_rawFinal[[#This Row],[Eksaminator_samlet]]&lt;&gt;"",XPlan_rawFinal[[#This Row],[Eksaminator_samlet]],""),"")</f>
        <v>Vejleder/Supervisor</v>
      </c>
      <c r="J133" t="str">
        <f>IF(XPlan[[#This Row],[EKA]]&lt;&gt;"",IF(OR(XPlan_rawFinal[[#This Row],[Censur]]="(tom)",XPlan_rawFinal[[#This Row],[Censur]]=""),"",XPlan_rawFinal[[#This Row],[Censur]]),"")</f>
        <v>Second examiner: Internal</v>
      </c>
      <c r="K1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133" t="s">
        <v>90</v>
      </c>
      <c r="M133" t="str">
        <f>IF(XPlan[[#This Row],[EKA]]&lt;&gt;"",IF(XPlan_rawFinal[[#This Row],[BEMÆRK]]&lt;&gt;"(tom)",XPlan_rawFinal[[#This Row],[BEMÆRK]],""),"")</f>
        <v/>
      </c>
      <c r="N13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Sdb.,,,,,BSc in Mechanical Engineering - Sdb.,,,,,,,,,,All exams</v>
      </c>
      <c r="Q133" t="s">
        <v>107</v>
      </c>
      <c r="R133" t="s">
        <v>142</v>
      </c>
      <c r="S133" t="s">
        <v>143</v>
      </c>
      <c r="T133" t="s">
        <v>144</v>
      </c>
      <c r="U133" t="s">
        <v>149</v>
      </c>
      <c r="V133" t="s">
        <v>95</v>
      </c>
      <c r="W133" s="4">
        <v>46188</v>
      </c>
      <c r="Y133" t="s">
        <v>145</v>
      </c>
      <c r="Z133" t="s">
        <v>106</v>
      </c>
      <c r="AA133" t="s">
        <v>98</v>
      </c>
      <c r="AB133" s="4">
        <v>46244</v>
      </c>
      <c r="AE133" t="s">
        <v>99</v>
      </c>
      <c r="AF133" t="s">
        <v>95</v>
      </c>
      <c r="AG133" t="s">
        <v>100</v>
      </c>
      <c r="AH133" t="s">
        <v>19</v>
      </c>
      <c r="AI133" t="s">
        <v>100</v>
      </c>
      <c r="AJ133" t="s">
        <v>100</v>
      </c>
      <c r="AK133" t="s">
        <v>100</v>
      </c>
      <c r="AL133" t="s">
        <v>100</v>
      </c>
      <c r="AM133" t="s">
        <v>24</v>
      </c>
      <c r="AN133" t="s">
        <v>100</v>
      </c>
      <c r="AO133" t="s">
        <v>100</v>
      </c>
      <c r="AP133" t="s">
        <v>100</v>
      </c>
      <c r="AQ133" t="s">
        <v>100</v>
      </c>
      <c r="AR133" t="s">
        <v>100</v>
      </c>
      <c r="AS133" t="s">
        <v>100</v>
      </c>
      <c r="AT133" t="s">
        <v>100</v>
      </c>
      <c r="AU133" t="s">
        <v>100</v>
      </c>
      <c r="AV133" t="s">
        <v>100</v>
      </c>
      <c r="AY133" t="s">
        <v>259</v>
      </c>
      <c r="AZ133" t="s">
        <v>260</v>
      </c>
      <c r="BA133" t="s">
        <v>261</v>
      </c>
      <c r="BB133" t="s">
        <v>95</v>
      </c>
      <c r="BC133" t="s">
        <v>95</v>
      </c>
      <c r="BD133" s="4">
        <v>46189</v>
      </c>
      <c r="BE133" s="4">
        <v>46191</v>
      </c>
      <c r="BF133" t="s">
        <v>120</v>
      </c>
      <c r="BG133" t="s">
        <v>111</v>
      </c>
      <c r="BH133" t="s">
        <v>98</v>
      </c>
      <c r="BI133" s="4">
        <v>46254</v>
      </c>
      <c r="BJ133" s="4">
        <v>46255</v>
      </c>
      <c r="BK133" t="s">
        <v>134</v>
      </c>
      <c r="BL133" t="s">
        <v>99</v>
      </c>
      <c r="BM133" t="s">
        <v>95</v>
      </c>
      <c r="BN133" t="s">
        <v>100</v>
      </c>
      <c r="BO133" t="s">
        <v>100</v>
      </c>
      <c r="BP133" t="s">
        <v>100</v>
      </c>
      <c r="BQ133" t="s">
        <v>100</v>
      </c>
      <c r="BR133" t="s">
        <v>22</v>
      </c>
      <c r="BS133" t="s">
        <v>100</v>
      </c>
      <c r="BT133" t="s">
        <v>100</v>
      </c>
      <c r="BU133" t="s">
        <v>100</v>
      </c>
      <c r="BV133" t="s">
        <v>100</v>
      </c>
      <c r="BW133" t="s">
        <v>100</v>
      </c>
      <c r="BX133" t="s">
        <v>100</v>
      </c>
      <c r="BY133" t="s">
        <v>100</v>
      </c>
      <c r="BZ133" t="s">
        <v>100</v>
      </c>
      <c r="CA133" t="s">
        <v>100</v>
      </c>
      <c r="CB133" t="s">
        <v>100</v>
      </c>
      <c r="CC133" t="s">
        <v>100</v>
      </c>
      <c r="CE133" t="s">
        <v>226</v>
      </c>
      <c r="CF133" s="34" t="s">
        <v>227</v>
      </c>
      <c r="CG133" s="34" t="s">
        <v>228</v>
      </c>
      <c r="CH133" s="34" t="s">
        <v>291</v>
      </c>
      <c r="CI133" s="34" t="s">
        <v>95</v>
      </c>
      <c r="CJ133" s="35">
        <v>46174</v>
      </c>
      <c r="CK133" s="35" t="s">
        <v>95</v>
      </c>
      <c r="CL133" s="34" t="s">
        <v>133</v>
      </c>
      <c r="CM133" s="32" t="s">
        <v>106</v>
      </c>
      <c r="CN133" s="34" t="s">
        <v>98</v>
      </c>
      <c r="CO133" s="35">
        <v>46244</v>
      </c>
      <c r="CP133" s="35" t="s">
        <v>95</v>
      </c>
      <c r="CQ133" s="34"/>
      <c r="CR133" t="s">
        <v>99</v>
      </c>
      <c r="CS133" t="s">
        <v>95</v>
      </c>
      <c r="CT133" t="s">
        <v>100</v>
      </c>
      <c r="CU133" t="s">
        <v>100</v>
      </c>
      <c r="CV133" t="s">
        <v>100</v>
      </c>
      <c r="CW133" t="s">
        <v>100</v>
      </c>
      <c r="CX133" t="s">
        <v>100</v>
      </c>
      <c r="CY133" t="s">
        <v>100</v>
      </c>
      <c r="CZ133" t="s">
        <v>100</v>
      </c>
      <c r="DA133" t="s">
        <v>100</v>
      </c>
      <c r="DB133" t="s">
        <v>100</v>
      </c>
      <c r="DC133" t="s">
        <v>27</v>
      </c>
      <c r="DD133" t="s">
        <v>100</v>
      </c>
      <c r="DE133" t="s">
        <v>100</v>
      </c>
      <c r="DF133" t="s">
        <v>100</v>
      </c>
      <c r="DG133" t="s">
        <v>100</v>
      </c>
      <c r="DH133" t="s">
        <v>32</v>
      </c>
      <c r="DI133" t="s">
        <v>100</v>
      </c>
      <c r="DK133" t="str">
        <f>IF(AND(XPlan_raw[[#This Row],[BEng in Electronics]]&lt;&gt;"(tom)",XPlan_raw[[#This Row],[BEng in Electronics]]&lt;&gt;""),CT$11,"")</f>
        <v/>
      </c>
      <c r="DL133" t="str">
        <f>IF(AND(XPlan_raw[[#This Row],[BEng in Mechanical Engineering]]&lt;&gt;"(tom)",XPlan_raw[[#This Row],[BEng in Mechanical Engineering]]&lt;&gt;""),CU$11,"")</f>
        <v/>
      </c>
      <c r="DM133" t="str">
        <f>IF(AND(XPlan_raw[[#This Row],[BEng in Mechatronics]]&lt;&gt;"(tom)",XPlan_raw[[#This Row],[BEng in Mechatronics]]&lt;&gt;""),CV$11,"")</f>
        <v/>
      </c>
      <c r="DN133" t="str">
        <f>IF(AND(XPlan_raw[[#This Row],[BSc in Electronics]]&lt;&gt;"(tom)",XPlan_raw[[#This Row],[BSc in Electronics]]&lt;&gt;""),CW$11,"")</f>
        <v/>
      </c>
      <c r="DO133" t="str">
        <f>IF(AND(XPlan_raw[[#This Row],[BSc in I&amp;B]]&lt;&gt;"(tom)",XPlan_raw[[#This Row],[BSc in I&amp;B]]&lt;&gt;""),CX$11,"")</f>
        <v/>
      </c>
      <c r="DP133" t="str">
        <f>IF(AND(XPlan_raw[[#This Row],[BSc in Software]]&lt;&gt;"(tom)",XPlan_raw[[#This Row],[BSc in Software]]&lt;&gt;""),CY$11,"")</f>
        <v/>
      </c>
      <c r="DQ133" t="str">
        <f>IF(AND(XPlan_raw[[#This Row],[BSc in Mechanical Engineering]]&lt;&gt;"(tom)",XPlan_raw[[#This Row],[BSc in Mechanical Engineering]]&lt;&gt;""),CZ$11,"")</f>
        <v/>
      </c>
      <c r="DR133" t="str">
        <f>IF(AND(XPlan_raw[[#This Row],[BSc in Mechatronic Engineering]]&lt;&gt;"(tom)",XPlan_raw[[#This Row],[BSc in Mechatronic Engineering]]&lt;&gt;""),DA$11,"")</f>
        <v/>
      </c>
      <c r="DS133" t="str">
        <f>IF(AND(XPlan_raw[[#This Row],[MSc in Electronics]]&lt;&gt;"(tom)",XPlan_raw[[#This Row],[MSc in Electronics]]&lt;&gt;""),DB$11,"")</f>
        <v/>
      </c>
      <c r="DT133" t="str">
        <f>IF(AND(XPlan_raw[[#This Row],[MSc in I&amp;B]]&lt;&gt;"(tom)",XPlan_raw[[#This Row],[MSc in I&amp;B]]&lt;&gt;""),DC$11,"")</f>
        <v>MSc in Enginreering, Innovation and Business - Sdb.</v>
      </c>
      <c r="DU133" t="str">
        <f>IF(AND(XPlan_raw[[#This Row],[MSc in Pysics and Technology]]&lt;&gt;"(tom)",XPlan_raw[[#This Row],[MSc in Pysics and Technology]]&lt;&gt;""),DD$11,"")</f>
        <v/>
      </c>
      <c r="DV133" t="str">
        <f>IF(AND(XPlan_raw[[#This Row],[MSc in Software]]&lt;&gt;"(tom)",XPlan_raw[[#This Row],[MSc in Software]]&lt;&gt;""),DE$11,"")</f>
        <v/>
      </c>
      <c r="DW133" t="str">
        <f>IF(AND(XPlan_raw[[#This Row],[MSc in Mechanical Engineering]]&lt;&gt;"(tom)",XPlan_raw[[#This Row],[MSc in Mechanical Engineering]]&lt;&gt;""),DF$11,"")</f>
        <v/>
      </c>
      <c r="DX133" t="str">
        <f>IF(AND(XPlan_raw[[#This Row],[MSc in Mechatronic Engineering]]&lt;&gt;"(tom)",XPlan_raw[[#This Row],[MSc in Mechatronic Engineering]]&lt;&gt;""),DG$11,"")</f>
        <v/>
      </c>
      <c r="DY133" t="str">
        <f>IF(AND(XPlan_raw[[#This Row],[MSc in Supply Chain Digitalisation ]]&lt;&gt;"(tom)",XPlan_raw[[#This Row],[MSc in Supply Chain Digitalisation ]]&lt;&gt;""),DH$11,"")</f>
        <v>MSc in Supply Chain Digitalisation - Sdb.</v>
      </c>
      <c r="DZ133" t="str">
        <f>IF(AND(XPlan_raw[[#This Row],[Enkeltfag/Exchange]]&lt;&gt;"(tom)",XPlan_raw[[#This Row],[Enkeltfag/Exchange]]&lt;&gt;""),DI$11,"")</f>
        <v/>
      </c>
    </row>
    <row r="134" spans="2:131" x14ac:dyDescent="0.25">
      <c r="B134" t="str">
        <f>IF(Q134="ja",XPlan_rawFinal[[#This Row],[EKA_kode]],"")</f>
        <v>T300034402</v>
      </c>
      <c r="C134" t="str">
        <f>IF(XPlan[[#This Row],[EKA]]&lt;&gt;"",XPlan_rawFinal[[#This Row],[eka_langtnavn]],"")</f>
        <v>Sustainable Business Models</v>
      </c>
      <c r="D134" t="str">
        <f>IF(XPlan[[#This Row],[EKA]]&lt;&gt;"",IF(XPlan_rawFinal[[#This Row],[Interne-kode]]&lt;&gt;"(tom)",XPlan_rawFinal[[#This Row],[Interne-kode]],""),"")</f>
        <v>EIB-SBM</v>
      </c>
      <c r="E13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15-06-2026 - 16-06-2026</v>
      </c>
      <c r="G134" t="str">
        <f>IF(XPlan[[#This Row],[EKA]]&lt;&gt;"",IF(XPlan_rawFinal[[#This Row],[Campus]]&lt;&gt;"(tom)",XPlan_rawFinal[[#This Row],[Campus]],""),"")</f>
        <v>Sønderborg</v>
      </c>
      <c r="H134" t="str">
        <f>IF(XPlan[[#This Row],[EKA]]&lt;&gt;"",IF(OR(XPlan_rawFinal[[#This Row],[Prøveform]]="(tom)",XPlan_rawFinal[[#This Row],[Prøveform]]=""),"",XPlan_rawFinal[[#This Row],[Prøveform]]),"")</f>
        <v>Oral examination</v>
      </c>
      <c r="I134" t="str">
        <f>IF(XPlan[[#This Row],[EKA]]&lt;&gt;"",IF(XPlan_rawFinal[[#This Row],[Eksaminator_samlet]]&lt;&gt;"",XPlan_rawFinal[[#This Row],[Eksaminator_samlet]],""),"")</f>
        <v>Kari Kleine</v>
      </c>
      <c r="J134" t="str">
        <f>IF(XPlan[[#This Row],[EKA]]&lt;&gt;"",IF(OR(XPlan_rawFinal[[#This Row],[Censur]]="(tom)",XPlan_rawFinal[[#This Row],[Censur]]=""),"",XPlan_rawFinal[[#This Row],[Censur]]),"")</f>
        <v>Second examiner: External</v>
      </c>
      <c r="K1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</v>
      </c>
      <c r="L134" t="s">
        <v>90</v>
      </c>
      <c r="M134" t="str">
        <f>IF(XPlan[[#This Row],[EKA]]&lt;&gt;"",IF(XPlan_rawFinal[[#This Row],[BEMÆRK]]&lt;&gt;"(tom)",XPlan_rawFinal[[#This Row],[BEMÆRK]],""),"")</f>
        <v/>
      </c>
      <c r="N13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134" t="s">
        <v>107</v>
      </c>
      <c r="R134" t="s">
        <v>268</v>
      </c>
      <c r="S134" t="s">
        <v>269</v>
      </c>
      <c r="T134" t="s">
        <v>270</v>
      </c>
      <c r="U134" t="s">
        <v>149</v>
      </c>
      <c r="V134" t="s">
        <v>95</v>
      </c>
      <c r="W134" s="4">
        <v>46188</v>
      </c>
      <c r="X134" s="4">
        <v>46189</v>
      </c>
      <c r="Y134" t="s">
        <v>101</v>
      </c>
      <c r="Z134" t="s">
        <v>111</v>
      </c>
      <c r="AA134" t="s">
        <v>112</v>
      </c>
      <c r="AB134" s="4">
        <v>46254</v>
      </c>
      <c r="AE134" t="s">
        <v>99</v>
      </c>
      <c r="AF134" t="s">
        <v>95</v>
      </c>
      <c r="AG134" t="s">
        <v>100</v>
      </c>
      <c r="AH134" t="s">
        <v>100</v>
      </c>
      <c r="AI134" t="s">
        <v>100</v>
      </c>
      <c r="AJ134" t="s">
        <v>100</v>
      </c>
      <c r="AK134" t="s">
        <v>22</v>
      </c>
      <c r="AL134" t="s">
        <v>100</v>
      </c>
      <c r="AM134" t="s">
        <v>100</v>
      </c>
      <c r="AN134" t="s">
        <v>100</v>
      </c>
      <c r="AO134" t="s">
        <v>100</v>
      </c>
      <c r="AP134" t="s">
        <v>100</v>
      </c>
      <c r="AQ134" t="s">
        <v>100</v>
      </c>
      <c r="AR134" t="s">
        <v>100</v>
      </c>
      <c r="AS134" t="s">
        <v>100</v>
      </c>
      <c r="AT134" t="s">
        <v>100</v>
      </c>
      <c r="AU134" t="s">
        <v>100</v>
      </c>
      <c r="AV134" t="s">
        <v>100</v>
      </c>
      <c r="AY134" t="s">
        <v>211</v>
      </c>
      <c r="AZ134" t="s">
        <v>212</v>
      </c>
      <c r="BA134" t="s">
        <v>213</v>
      </c>
      <c r="BB134" t="s">
        <v>95</v>
      </c>
      <c r="BC134" t="s">
        <v>95</v>
      </c>
      <c r="BD134" s="4">
        <v>46190</v>
      </c>
      <c r="BE134" s="4">
        <v>46192</v>
      </c>
      <c r="BF134" t="s">
        <v>203</v>
      </c>
      <c r="BG134" t="s">
        <v>111</v>
      </c>
      <c r="BH134" t="s">
        <v>98</v>
      </c>
      <c r="BI134" s="4">
        <v>46258</v>
      </c>
      <c r="BJ134" s="4"/>
      <c r="BL134" t="s">
        <v>99</v>
      </c>
      <c r="BM134" t="s">
        <v>95</v>
      </c>
      <c r="BN134" t="s">
        <v>100</v>
      </c>
      <c r="BO134" t="s">
        <v>100</v>
      </c>
      <c r="BP134" t="s">
        <v>100</v>
      </c>
      <c r="BQ134" t="s">
        <v>100</v>
      </c>
      <c r="BR134" t="s">
        <v>100</v>
      </c>
      <c r="BS134" t="s">
        <v>100</v>
      </c>
      <c r="BT134" t="s">
        <v>100</v>
      </c>
      <c r="BU134" t="s">
        <v>100</v>
      </c>
      <c r="BV134" t="s">
        <v>26</v>
      </c>
      <c r="BW134" t="s">
        <v>100</v>
      </c>
      <c r="BX134" t="s">
        <v>100</v>
      </c>
      <c r="BY134" t="s">
        <v>100</v>
      </c>
      <c r="BZ134" t="s">
        <v>100</v>
      </c>
      <c r="CA134" t="s">
        <v>100</v>
      </c>
      <c r="CB134" t="s">
        <v>100</v>
      </c>
      <c r="CC134" t="s">
        <v>33</v>
      </c>
      <c r="CE134" t="s">
        <v>232</v>
      </c>
      <c r="CF134" s="34" t="s">
        <v>233</v>
      </c>
      <c r="CG134" s="34" t="s">
        <v>234</v>
      </c>
      <c r="CH134" s="34" t="s">
        <v>291</v>
      </c>
      <c r="CI134" s="34" t="s">
        <v>95</v>
      </c>
      <c r="CJ134" s="35">
        <v>46174</v>
      </c>
      <c r="CK134" s="35" t="s">
        <v>95</v>
      </c>
      <c r="CL134" s="34" t="s">
        <v>130</v>
      </c>
      <c r="CM134" s="32" t="s">
        <v>106</v>
      </c>
      <c r="CN134" s="34" t="s">
        <v>98</v>
      </c>
      <c r="CO134" s="35">
        <v>46244</v>
      </c>
      <c r="CP134" s="35" t="s">
        <v>95</v>
      </c>
      <c r="CQ134" s="34"/>
      <c r="CR134" t="s">
        <v>99</v>
      </c>
      <c r="CS134" t="s">
        <v>95</v>
      </c>
      <c r="CT134" t="s">
        <v>100</v>
      </c>
      <c r="CU134" t="s">
        <v>100</v>
      </c>
      <c r="CV134" t="s">
        <v>100</v>
      </c>
      <c r="CW134" t="s">
        <v>100</v>
      </c>
      <c r="CX134" t="s">
        <v>100</v>
      </c>
      <c r="CY134" t="s">
        <v>100</v>
      </c>
      <c r="CZ134" t="s">
        <v>100</v>
      </c>
      <c r="DA134" t="s">
        <v>100</v>
      </c>
      <c r="DB134" t="s">
        <v>100</v>
      </c>
      <c r="DC134" t="s">
        <v>27</v>
      </c>
      <c r="DD134" t="s">
        <v>100</v>
      </c>
      <c r="DE134" t="s">
        <v>100</v>
      </c>
      <c r="DF134" t="s">
        <v>100</v>
      </c>
      <c r="DG134" t="s">
        <v>100</v>
      </c>
      <c r="DH134" t="s">
        <v>32</v>
      </c>
      <c r="DI134" t="s">
        <v>100</v>
      </c>
      <c r="DK134" t="str">
        <f>IF(AND(XPlan_raw[[#This Row],[BEng in Electronics]]&lt;&gt;"(tom)",XPlan_raw[[#This Row],[BEng in Electronics]]&lt;&gt;""),CT$11,"")</f>
        <v/>
      </c>
      <c r="DL134" t="str">
        <f>IF(AND(XPlan_raw[[#This Row],[BEng in Mechanical Engineering]]&lt;&gt;"(tom)",XPlan_raw[[#This Row],[BEng in Mechanical Engineering]]&lt;&gt;""),CU$11,"")</f>
        <v/>
      </c>
      <c r="DM134" t="str">
        <f>IF(AND(XPlan_raw[[#This Row],[BEng in Mechatronics]]&lt;&gt;"(tom)",XPlan_raw[[#This Row],[BEng in Mechatronics]]&lt;&gt;""),CV$11,"")</f>
        <v/>
      </c>
      <c r="DN134" t="str">
        <f>IF(AND(XPlan_raw[[#This Row],[BSc in Electronics]]&lt;&gt;"(tom)",XPlan_raw[[#This Row],[BSc in Electronics]]&lt;&gt;""),CW$11,"")</f>
        <v/>
      </c>
      <c r="DO134" t="str">
        <f>IF(AND(XPlan_raw[[#This Row],[BSc in I&amp;B]]&lt;&gt;"(tom)",XPlan_raw[[#This Row],[BSc in I&amp;B]]&lt;&gt;""),CX$11,"")</f>
        <v/>
      </c>
      <c r="DP134" t="str">
        <f>IF(AND(XPlan_raw[[#This Row],[BSc in Software]]&lt;&gt;"(tom)",XPlan_raw[[#This Row],[BSc in Software]]&lt;&gt;""),CY$11,"")</f>
        <v/>
      </c>
      <c r="DQ134" t="str">
        <f>IF(AND(XPlan_raw[[#This Row],[BSc in Mechanical Engineering]]&lt;&gt;"(tom)",XPlan_raw[[#This Row],[BSc in Mechanical Engineering]]&lt;&gt;""),CZ$11,"")</f>
        <v/>
      </c>
      <c r="DR134" t="str">
        <f>IF(AND(XPlan_raw[[#This Row],[BSc in Mechatronic Engineering]]&lt;&gt;"(tom)",XPlan_raw[[#This Row],[BSc in Mechatronic Engineering]]&lt;&gt;""),DA$11,"")</f>
        <v/>
      </c>
      <c r="DS134" t="str">
        <f>IF(AND(XPlan_raw[[#This Row],[MSc in Electronics]]&lt;&gt;"(tom)",XPlan_raw[[#This Row],[MSc in Electronics]]&lt;&gt;""),DB$11,"")</f>
        <v/>
      </c>
      <c r="DT134" t="str">
        <f>IF(AND(XPlan_raw[[#This Row],[MSc in I&amp;B]]&lt;&gt;"(tom)",XPlan_raw[[#This Row],[MSc in I&amp;B]]&lt;&gt;""),DC$11,"")</f>
        <v>MSc in Enginreering, Innovation and Business - Sdb.</v>
      </c>
      <c r="DU134" t="str">
        <f>IF(AND(XPlan_raw[[#This Row],[MSc in Pysics and Technology]]&lt;&gt;"(tom)",XPlan_raw[[#This Row],[MSc in Pysics and Technology]]&lt;&gt;""),DD$11,"")</f>
        <v/>
      </c>
      <c r="DV134" t="str">
        <f>IF(AND(XPlan_raw[[#This Row],[MSc in Software]]&lt;&gt;"(tom)",XPlan_raw[[#This Row],[MSc in Software]]&lt;&gt;""),DE$11,"")</f>
        <v/>
      </c>
      <c r="DW134" t="str">
        <f>IF(AND(XPlan_raw[[#This Row],[MSc in Mechanical Engineering]]&lt;&gt;"(tom)",XPlan_raw[[#This Row],[MSc in Mechanical Engineering]]&lt;&gt;""),DF$11,"")</f>
        <v/>
      </c>
      <c r="DX134" t="str">
        <f>IF(AND(XPlan_raw[[#This Row],[MSc in Mechatronic Engineering]]&lt;&gt;"(tom)",XPlan_raw[[#This Row],[MSc in Mechatronic Engineering]]&lt;&gt;""),DG$11,"")</f>
        <v/>
      </c>
      <c r="DY134" t="str">
        <f>IF(AND(XPlan_raw[[#This Row],[MSc in Supply Chain Digitalisation ]]&lt;&gt;"(tom)",XPlan_raw[[#This Row],[MSc in Supply Chain Digitalisation ]]&lt;&gt;""),DH$11,"")</f>
        <v>MSc in Supply Chain Digitalisation - Sdb.</v>
      </c>
      <c r="DZ134" t="str">
        <f>IF(AND(XPlan_raw[[#This Row],[Enkeltfag/Exchange]]&lt;&gt;"(tom)",XPlan_raw[[#This Row],[Enkeltfag/Exchange]]&lt;&gt;""),DI$11,"")</f>
        <v/>
      </c>
    </row>
    <row r="135" spans="2:131" x14ac:dyDescent="0.25">
      <c r="B135" t="str">
        <f>IF(Q135="ja",XPlan_rawFinal[[#This Row],[EKA_kode]],"")</f>
        <v>T330008402</v>
      </c>
      <c r="C135" t="str">
        <f>IF(XPlan[[#This Row],[EKA]]&lt;&gt;"",XPlan_rawFinal[[#This Row],[eka_langtnavn]],"")</f>
        <v>Wind Turbine Technology</v>
      </c>
      <c r="D135" t="str">
        <f>IF(XPlan[[#This Row],[EKA]]&lt;&gt;"",IF(XPlan_rawFinal[[#This Row],[Interne-kode]]&lt;&gt;"(tom)",XPlan_rawFinal[[#This Row],[Interne-kode]],""),"")</f>
        <v>ME-WTT</v>
      </c>
      <c r="E13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15-06-2026</v>
      </c>
      <c r="G135" t="str">
        <f>IF(XPlan[[#This Row],[EKA]]&lt;&gt;"",IF(XPlan_rawFinal[[#This Row],[Campus]]&lt;&gt;"(tom)",XPlan_rawFinal[[#This Row],[Campus]],""),"")</f>
        <v>Sønderborg</v>
      </c>
      <c r="H135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35" t="str">
        <f>IF(XPlan[[#This Row],[EKA]]&lt;&gt;"",IF(XPlan_rawFinal[[#This Row],[Eksaminator_samlet]]&lt;&gt;"",XPlan_rawFinal[[#This Row],[Eksaminator_samlet]],""),"")</f>
        <v>Morten Hartvig Hansen</v>
      </c>
      <c r="J135" t="str">
        <f>IF(XPlan[[#This Row],[EKA]]&lt;&gt;"",IF(OR(XPlan_rawFinal[[#This Row],[Censur]]="(tom)",XPlan_rawFinal[[#This Row],[Censur]]=""),"",XPlan_rawFinal[[#This Row],[Censur]]),"")</f>
        <v>Second examiner: External</v>
      </c>
      <c r="K1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135" t="s">
        <v>90</v>
      </c>
      <c r="M135" t="str">
        <f>IF(XPlan[[#This Row],[EKA]]&lt;&gt;"",IF(XPlan_rawFinal[[#This Row],[BEMÆRK]]&lt;&gt;"(tom)",XPlan_rawFinal[[#This Row],[BEMÆRK]],""),"")</f>
        <v/>
      </c>
      <c r="N13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Sdb.,,,Exchange students,All exams</v>
      </c>
      <c r="Q135" t="s">
        <v>107</v>
      </c>
      <c r="R135" t="s">
        <v>327</v>
      </c>
      <c r="S135" t="s">
        <v>328</v>
      </c>
      <c r="T135" t="s">
        <v>329</v>
      </c>
      <c r="U135" t="s">
        <v>291</v>
      </c>
      <c r="V135" t="s">
        <v>95</v>
      </c>
      <c r="W135" s="4">
        <v>46188</v>
      </c>
      <c r="Y135" t="s">
        <v>122</v>
      </c>
      <c r="Z135" t="s">
        <v>109</v>
      </c>
      <c r="AA135" t="s">
        <v>112</v>
      </c>
      <c r="AB135" s="4">
        <v>46265</v>
      </c>
      <c r="AE135" t="s">
        <v>99</v>
      </c>
      <c r="AF135" t="s">
        <v>95</v>
      </c>
      <c r="AG135" t="s">
        <v>100</v>
      </c>
      <c r="AH135" t="s">
        <v>100</v>
      </c>
      <c r="AI135" t="s">
        <v>100</v>
      </c>
      <c r="AJ135" t="s">
        <v>100</v>
      </c>
      <c r="AK135" t="s">
        <v>100</v>
      </c>
      <c r="AL135" t="s">
        <v>100</v>
      </c>
      <c r="AM135" t="s">
        <v>100</v>
      </c>
      <c r="AN135" t="s">
        <v>100</v>
      </c>
      <c r="AO135" t="s">
        <v>100</v>
      </c>
      <c r="AP135" t="s">
        <v>100</v>
      </c>
      <c r="AQ135" t="s">
        <v>100</v>
      </c>
      <c r="AR135" t="s">
        <v>100</v>
      </c>
      <c r="AS135" t="s">
        <v>30</v>
      </c>
      <c r="AT135" t="s">
        <v>100</v>
      </c>
      <c r="AU135" t="s">
        <v>100</v>
      </c>
      <c r="AV135" t="s">
        <v>33</v>
      </c>
      <c r="AY135" t="s">
        <v>285</v>
      </c>
      <c r="AZ135" t="s">
        <v>286</v>
      </c>
      <c r="BA135" t="s">
        <v>287</v>
      </c>
      <c r="BB135" t="s">
        <v>149</v>
      </c>
      <c r="BC135" t="s">
        <v>167</v>
      </c>
      <c r="BD135" s="4">
        <v>46190</v>
      </c>
      <c r="BE135" s="4"/>
      <c r="BF135" t="s">
        <v>505</v>
      </c>
      <c r="BG135" t="s">
        <v>97</v>
      </c>
      <c r="BH135" t="s">
        <v>98</v>
      </c>
      <c r="BI135" s="4">
        <v>46258</v>
      </c>
      <c r="BJ135" s="4"/>
      <c r="BL135" t="s">
        <v>99</v>
      </c>
      <c r="BM135" t="s">
        <v>95</v>
      </c>
      <c r="BN135" t="s">
        <v>100</v>
      </c>
      <c r="BO135" t="s">
        <v>19</v>
      </c>
      <c r="BP135" t="s">
        <v>100</v>
      </c>
      <c r="BQ135" t="s">
        <v>100</v>
      </c>
      <c r="BR135" t="s">
        <v>100</v>
      </c>
      <c r="BS135" t="s">
        <v>100</v>
      </c>
      <c r="BT135" t="s">
        <v>24</v>
      </c>
      <c r="BU135" t="s">
        <v>100</v>
      </c>
      <c r="BV135" t="s">
        <v>100</v>
      </c>
      <c r="BW135" t="s">
        <v>100</v>
      </c>
      <c r="BX135" t="s">
        <v>100</v>
      </c>
      <c r="BY135" t="s">
        <v>100</v>
      </c>
      <c r="BZ135" t="s">
        <v>100</v>
      </c>
      <c r="CA135" t="s">
        <v>100</v>
      </c>
      <c r="CB135" t="s">
        <v>100</v>
      </c>
      <c r="CC135" t="s">
        <v>33</v>
      </c>
      <c r="CE135" t="s">
        <v>235</v>
      </c>
      <c r="CF135" s="34" t="s">
        <v>236</v>
      </c>
      <c r="CG135" s="34" t="s">
        <v>237</v>
      </c>
      <c r="CH135" s="34" t="s">
        <v>291</v>
      </c>
      <c r="CI135" s="34" t="s">
        <v>95</v>
      </c>
      <c r="CJ135" s="35">
        <v>46174</v>
      </c>
      <c r="CK135" s="35" t="s">
        <v>95</v>
      </c>
      <c r="CL135" s="34" t="s">
        <v>502</v>
      </c>
      <c r="CM135" s="32" t="s">
        <v>106</v>
      </c>
      <c r="CN135" s="34" t="s">
        <v>112</v>
      </c>
      <c r="CO135" s="35">
        <v>46244</v>
      </c>
      <c r="CP135" s="35" t="s">
        <v>95</v>
      </c>
      <c r="CQ135" s="34"/>
      <c r="CR135" t="s">
        <v>99</v>
      </c>
      <c r="CS135" t="s">
        <v>95</v>
      </c>
      <c r="CT135" t="s">
        <v>100</v>
      </c>
      <c r="CU135" t="s">
        <v>100</v>
      </c>
      <c r="CV135" t="s">
        <v>100</v>
      </c>
      <c r="CW135" t="s">
        <v>100</v>
      </c>
      <c r="CX135" t="s">
        <v>100</v>
      </c>
      <c r="CY135" t="s">
        <v>100</v>
      </c>
      <c r="CZ135" t="s">
        <v>100</v>
      </c>
      <c r="DA135" t="s">
        <v>100</v>
      </c>
      <c r="DB135" t="s">
        <v>100</v>
      </c>
      <c r="DC135" t="s">
        <v>27</v>
      </c>
      <c r="DD135" t="s">
        <v>100</v>
      </c>
      <c r="DE135" t="s">
        <v>100</v>
      </c>
      <c r="DF135" t="s">
        <v>100</v>
      </c>
      <c r="DG135" t="s">
        <v>100</v>
      </c>
      <c r="DH135" t="s">
        <v>32</v>
      </c>
      <c r="DI135" t="s">
        <v>100</v>
      </c>
      <c r="DK135" t="str">
        <f>IF(AND(XPlan_raw[[#This Row],[BEng in Electronics]]&lt;&gt;"(tom)",XPlan_raw[[#This Row],[BEng in Electronics]]&lt;&gt;""),CT$11,"")</f>
        <v/>
      </c>
      <c r="DL135" t="str">
        <f>IF(AND(XPlan_raw[[#This Row],[BEng in Mechanical Engineering]]&lt;&gt;"(tom)",XPlan_raw[[#This Row],[BEng in Mechanical Engineering]]&lt;&gt;""),CU$11,"")</f>
        <v/>
      </c>
      <c r="DM135" t="str">
        <f>IF(AND(XPlan_raw[[#This Row],[BEng in Mechatronics]]&lt;&gt;"(tom)",XPlan_raw[[#This Row],[BEng in Mechatronics]]&lt;&gt;""),CV$11,"")</f>
        <v/>
      </c>
      <c r="DN135" t="str">
        <f>IF(AND(XPlan_raw[[#This Row],[BSc in Electronics]]&lt;&gt;"(tom)",XPlan_raw[[#This Row],[BSc in Electronics]]&lt;&gt;""),CW$11,"")</f>
        <v/>
      </c>
      <c r="DO135" t="str">
        <f>IF(AND(XPlan_raw[[#This Row],[BSc in I&amp;B]]&lt;&gt;"(tom)",XPlan_raw[[#This Row],[BSc in I&amp;B]]&lt;&gt;""),CX$11,"")</f>
        <v/>
      </c>
      <c r="DP135" t="str">
        <f>IF(AND(XPlan_raw[[#This Row],[BSc in Software]]&lt;&gt;"(tom)",XPlan_raw[[#This Row],[BSc in Software]]&lt;&gt;""),CY$11,"")</f>
        <v/>
      </c>
      <c r="DQ135" t="str">
        <f>IF(AND(XPlan_raw[[#This Row],[BSc in Mechanical Engineering]]&lt;&gt;"(tom)",XPlan_raw[[#This Row],[BSc in Mechanical Engineering]]&lt;&gt;""),CZ$11,"")</f>
        <v/>
      </c>
      <c r="DR135" t="str">
        <f>IF(AND(XPlan_raw[[#This Row],[BSc in Mechatronic Engineering]]&lt;&gt;"(tom)",XPlan_raw[[#This Row],[BSc in Mechatronic Engineering]]&lt;&gt;""),DA$11,"")</f>
        <v/>
      </c>
      <c r="DS135" t="str">
        <f>IF(AND(XPlan_raw[[#This Row],[MSc in Electronics]]&lt;&gt;"(tom)",XPlan_raw[[#This Row],[MSc in Electronics]]&lt;&gt;""),DB$11,"")</f>
        <v/>
      </c>
      <c r="DT135" t="str">
        <f>IF(AND(XPlan_raw[[#This Row],[MSc in I&amp;B]]&lt;&gt;"(tom)",XPlan_raw[[#This Row],[MSc in I&amp;B]]&lt;&gt;""),DC$11,"")</f>
        <v>MSc in Enginreering, Innovation and Business - Sdb.</v>
      </c>
      <c r="DU135" t="str">
        <f>IF(AND(XPlan_raw[[#This Row],[MSc in Pysics and Technology]]&lt;&gt;"(tom)",XPlan_raw[[#This Row],[MSc in Pysics and Technology]]&lt;&gt;""),DD$11,"")</f>
        <v/>
      </c>
      <c r="DV135" t="str">
        <f>IF(AND(XPlan_raw[[#This Row],[MSc in Software]]&lt;&gt;"(tom)",XPlan_raw[[#This Row],[MSc in Software]]&lt;&gt;""),DE$11,"")</f>
        <v/>
      </c>
      <c r="DW135" t="str">
        <f>IF(AND(XPlan_raw[[#This Row],[MSc in Mechanical Engineering]]&lt;&gt;"(tom)",XPlan_raw[[#This Row],[MSc in Mechanical Engineering]]&lt;&gt;""),DF$11,"")</f>
        <v/>
      </c>
      <c r="DX135" t="str">
        <f>IF(AND(XPlan_raw[[#This Row],[MSc in Mechatronic Engineering]]&lt;&gt;"(tom)",XPlan_raw[[#This Row],[MSc in Mechatronic Engineering]]&lt;&gt;""),DG$11,"")</f>
        <v/>
      </c>
      <c r="DY135" t="str">
        <f>IF(AND(XPlan_raw[[#This Row],[MSc in Supply Chain Digitalisation ]]&lt;&gt;"(tom)",XPlan_raw[[#This Row],[MSc in Supply Chain Digitalisation ]]&lt;&gt;""),DH$11,"")</f>
        <v>MSc in Supply Chain Digitalisation - Sdb.</v>
      </c>
      <c r="DZ135" t="str">
        <f>IF(AND(XPlan_raw[[#This Row],[Enkeltfag/Exchange]]&lt;&gt;"(tom)",XPlan_raw[[#This Row],[Enkeltfag/Exchange]]&lt;&gt;""),DI$11,"")</f>
        <v/>
      </c>
      <c r="EA135">
        <f>IF(AND(XPlan_raw[[#This Row],[EKA_kode]]&lt;&gt;"(tom)",XPlan_raw[[#This Row],[EKA_kode]]&lt;&gt;""),DJ$11,"")</f>
        <v>0</v>
      </c>
    </row>
    <row r="136" spans="2:131" x14ac:dyDescent="0.25">
      <c r="B136" t="str">
        <f>IF(Q136="ja",XPlan_rawFinal[[#This Row],[EKA_kode]],"")</f>
        <v>T630007402</v>
      </c>
      <c r="C136" t="str">
        <f>IF(XPlan[[#This Row],[EKA]]&lt;&gt;"",XPlan_rawFinal[[#This Row],[eka_langtnavn]],"")</f>
        <v>Designing Software Systems with Embedded Elements</v>
      </c>
      <c r="D136" t="str">
        <f>IF(XPlan[[#This Row],[EKA]]&lt;&gt;"",IF(XPlan_rawFinal[[#This Row],[Interne-kode]]&lt;&gt;"(tom)",XPlan_rawFinal[[#This Row],[Interne-kode]],""),"")</f>
        <v>SES-DSE</v>
      </c>
      <c r="E13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16-06-2026</v>
      </c>
      <c r="G136" t="str">
        <f>IF(XPlan[[#This Row],[EKA]]&lt;&gt;"",IF(XPlan_rawFinal[[#This Row],[Campus]]&lt;&gt;"(tom)",XPlan_rawFinal[[#This Row],[Campus]],""),"")</f>
        <v>Sønderborg</v>
      </c>
      <c r="H136" t="str">
        <f>IF(XPlan[[#This Row],[EKA]]&lt;&gt;"",IF(OR(XPlan_rawFinal[[#This Row],[Prøveform]]="(tom)",XPlan_rawFinal[[#This Row],[Prøveform]]=""),"",XPlan_rawFinal[[#This Row],[Prøveform]]),"")</f>
        <v>Written examination</v>
      </c>
      <c r="I136" t="str">
        <f>IF(XPlan[[#This Row],[EKA]]&lt;&gt;"",IF(XPlan_rawFinal[[#This Row],[Eksaminator_samlet]]&lt;&gt;"",XPlan_rawFinal[[#This Row],[Eksaminator_samlet]],""),"")</f>
        <v>Krzysztof Sierszecki</v>
      </c>
      <c r="J136" t="str">
        <f>IF(XPlan[[#This Row],[EKA]]&lt;&gt;"",IF(OR(XPlan_rawFinal[[#This Row],[Censur]]="(tom)",XPlan_rawFinal[[#This Row],[Censur]]=""),"",XPlan_rawFinal[[#This Row],[Censur]]),"")</f>
        <v>Second examiner: None</v>
      </c>
      <c r="K1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136" t="s">
        <v>90</v>
      </c>
      <c r="M136" t="str">
        <f>IF(XPlan[[#This Row],[EKA]]&lt;&gt;"",IF(XPlan_rawFinal[[#This Row],[BEMÆRK]]&lt;&gt;"(tom)",XPlan_rawFinal[[#This Row],[BEMÆRK]],""),"")</f>
        <v/>
      </c>
      <c r="N13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136" t="s">
        <v>107</v>
      </c>
      <c r="R136" t="s">
        <v>470</v>
      </c>
      <c r="S136" t="s">
        <v>471</v>
      </c>
      <c r="T136" t="s">
        <v>472</v>
      </c>
      <c r="U136" t="s">
        <v>167</v>
      </c>
      <c r="V136" t="s">
        <v>95</v>
      </c>
      <c r="W136" s="4">
        <v>46189</v>
      </c>
      <c r="Y136" t="s">
        <v>136</v>
      </c>
      <c r="Z136" t="s">
        <v>97</v>
      </c>
      <c r="AA136" t="s">
        <v>104</v>
      </c>
      <c r="AB136" s="4">
        <v>46255</v>
      </c>
      <c r="AE136" t="s">
        <v>99</v>
      </c>
      <c r="AF136" t="s">
        <v>95</v>
      </c>
      <c r="AG136" t="s">
        <v>100</v>
      </c>
      <c r="AH136" t="s">
        <v>100</v>
      </c>
      <c r="AI136" t="s">
        <v>100</v>
      </c>
      <c r="AJ136" t="s">
        <v>100</v>
      </c>
      <c r="AK136" t="s">
        <v>100</v>
      </c>
      <c r="AL136" t="s">
        <v>23</v>
      </c>
      <c r="AM136" t="s">
        <v>100</v>
      </c>
      <c r="AN136" t="s">
        <v>100</v>
      </c>
      <c r="AO136" t="s">
        <v>100</v>
      </c>
      <c r="AP136" t="s">
        <v>100</v>
      </c>
      <c r="AQ136" t="s">
        <v>100</v>
      </c>
      <c r="AR136" t="s">
        <v>100</v>
      </c>
      <c r="AS136" t="s">
        <v>100</v>
      </c>
      <c r="AT136" t="s">
        <v>100</v>
      </c>
      <c r="AU136" t="s">
        <v>100</v>
      </c>
      <c r="AV136" t="s">
        <v>100</v>
      </c>
      <c r="AY136" t="s">
        <v>275</v>
      </c>
      <c r="AZ136" t="s">
        <v>276</v>
      </c>
      <c r="BA136" t="s">
        <v>277</v>
      </c>
      <c r="BB136" t="s">
        <v>95</v>
      </c>
      <c r="BC136" t="s">
        <v>95</v>
      </c>
      <c r="BD136" s="4">
        <v>46191</v>
      </c>
      <c r="BE136" s="4"/>
      <c r="BF136" t="s">
        <v>504</v>
      </c>
      <c r="BG136" t="s">
        <v>111</v>
      </c>
      <c r="BH136" t="s">
        <v>98</v>
      </c>
      <c r="BI136" s="4">
        <v>46260</v>
      </c>
      <c r="BJ136" s="4"/>
      <c r="BL136" t="s">
        <v>99</v>
      </c>
      <c r="BM136" t="s">
        <v>95</v>
      </c>
      <c r="BN136" t="s">
        <v>100</v>
      </c>
      <c r="BO136" t="s">
        <v>100</v>
      </c>
      <c r="BP136" t="s">
        <v>100</v>
      </c>
      <c r="BQ136" t="s">
        <v>100</v>
      </c>
      <c r="BR136" t="s">
        <v>100</v>
      </c>
      <c r="BS136" t="s">
        <v>100</v>
      </c>
      <c r="BT136" t="s">
        <v>100</v>
      </c>
      <c r="BU136" t="s">
        <v>100</v>
      </c>
      <c r="BV136" t="s">
        <v>100</v>
      </c>
      <c r="BW136" t="s">
        <v>27</v>
      </c>
      <c r="BX136" t="s">
        <v>100</v>
      </c>
      <c r="BY136" t="s">
        <v>100</v>
      </c>
      <c r="BZ136" t="s">
        <v>100</v>
      </c>
      <c r="CA136" t="s">
        <v>100</v>
      </c>
      <c r="CB136" t="s">
        <v>100</v>
      </c>
      <c r="CC136" t="s">
        <v>100</v>
      </c>
      <c r="CE136" t="s">
        <v>238</v>
      </c>
      <c r="CF136" s="34" t="s">
        <v>239</v>
      </c>
      <c r="CG136" s="34" t="s">
        <v>240</v>
      </c>
      <c r="CH136" s="34" t="s">
        <v>291</v>
      </c>
      <c r="CI136" s="34" t="s">
        <v>95</v>
      </c>
      <c r="CJ136" s="35">
        <v>46148</v>
      </c>
      <c r="CK136" s="35" t="s">
        <v>95</v>
      </c>
      <c r="CL136" s="34" t="s">
        <v>199</v>
      </c>
      <c r="CM136" s="32" t="s">
        <v>106</v>
      </c>
      <c r="CN136" s="34" t="s">
        <v>98</v>
      </c>
      <c r="CO136" s="35">
        <v>46244</v>
      </c>
      <c r="CP136" s="35" t="s">
        <v>95</v>
      </c>
      <c r="CQ136" s="34"/>
      <c r="CR136" t="s">
        <v>99</v>
      </c>
      <c r="CS136" t="s">
        <v>95</v>
      </c>
      <c r="CT136" t="s">
        <v>100</v>
      </c>
      <c r="CU136" t="s">
        <v>100</v>
      </c>
      <c r="CV136" t="s">
        <v>100</v>
      </c>
      <c r="CW136" t="s">
        <v>100</v>
      </c>
      <c r="CX136" t="s">
        <v>100</v>
      </c>
      <c r="CY136" t="s">
        <v>100</v>
      </c>
      <c r="CZ136" t="s">
        <v>100</v>
      </c>
      <c r="DA136" t="s">
        <v>100</v>
      </c>
      <c r="DB136" t="s">
        <v>100</v>
      </c>
      <c r="DC136" t="s">
        <v>27</v>
      </c>
      <c r="DD136" t="s">
        <v>100</v>
      </c>
      <c r="DE136" t="s">
        <v>100</v>
      </c>
      <c r="DF136" t="s">
        <v>100</v>
      </c>
      <c r="DG136" t="s">
        <v>100</v>
      </c>
      <c r="DH136" t="s">
        <v>32</v>
      </c>
      <c r="DI136" t="s">
        <v>100</v>
      </c>
      <c r="DK136" t="str">
        <f>IF(AND(XPlan_raw[[#This Row],[BEng in Electronics]]&lt;&gt;"(tom)",XPlan_raw[[#This Row],[BEng in Electronics]]&lt;&gt;""),CT$11,"")</f>
        <v/>
      </c>
      <c r="DL136" t="str">
        <f>IF(AND(XPlan_raw[[#This Row],[BEng in Mechanical Engineering]]&lt;&gt;"(tom)",XPlan_raw[[#This Row],[BEng in Mechanical Engineering]]&lt;&gt;""),CU$11,"")</f>
        <v/>
      </c>
      <c r="DM136" t="str">
        <f>IF(AND(XPlan_raw[[#This Row],[BEng in Mechatronics]]&lt;&gt;"(tom)",XPlan_raw[[#This Row],[BEng in Mechatronics]]&lt;&gt;""),CV$11,"")</f>
        <v/>
      </c>
      <c r="DN136" t="str">
        <f>IF(AND(XPlan_raw[[#This Row],[BSc in Electronics]]&lt;&gt;"(tom)",XPlan_raw[[#This Row],[BSc in Electronics]]&lt;&gt;""),CW$11,"")</f>
        <v/>
      </c>
      <c r="DO136" t="str">
        <f>IF(AND(XPlan_raw[[#This Row],[BSc in I&amp;B]]&lt;&gt;"(tom)",XPlan_raw[[#This Row],[BSc in I&amp;B]]&lt;&gt;""),CX$11,"")</f>
        <v/>
      </c>
      <c r="DP136" t="str">
        <f>IF(AND(XPlan_raw[[#This Row],[BSc in Software]]&lt;&gt;"(tom)",XPlan_raw[[#This Row],[BSc in Software]]&lt;&gt;""),CY$11,"")</f>
        <v/>
      </c>
      <c r="DQ136" t="str">
        <f>IF(AND(XPlan_raw[[#This Row],[BSc in Mechanical Engineering]]&lt;&gt;"(tom)",XPlan_raw[[#This Row],[BSc in Mechanical Engineering]]&lt;&gt;""),CZ$11,"")</f>
        <v/>
      </c>
      <c r="DR136" t="str">
        <f>IF(AND(XPlan_raw[[#This Row],[BSc in Mechatronic Engineering]]&lt;&gt;"(tom)",XPlan_raw[[#This Row],[BSc in Mechatronic Engineering]]&lt;&gt;""),DA$11,"")</f>
        <v/>
      </c>
      <c r="DS136" t="str">
        <f>IF(AND(XPlan_raw[[#This Row],[MSc in Electronics]]&lt;&gt;"(tom)",XPlan_raw[[#This Row],[MSc in Electronics]]&lt;&gt;""),DB$11,"")</f>
        <v/>
      </c>
      <c r="DT136" t="str">
        <f>IF(AND(XPlan_raw[[#This Row],[MSc in I&amp;B]]&lt;&gt;"(tom)",XPlan_raw[[#This Row],[MSc in I&amp;B]]&lt;&gt;""),DC$11,"")</f>
        <v>MSc in Enginreering, Innovation and Business - Sdb.</v>
      </c>
      <c r="DU136" t="str">
        <f>IF(AND(XPlan_raw[[#This Row],[MSc in Pysics and Technology]]&lt;&gt;"(tom)",XPlan_raw[[#This Row],[MSc in Pysics and Technology]]&lt;&gt;""),DD$11,"")</f>
        <v/>
      </c>
      <c r="DV136" t="str">
        <f>IF(AND(XPlan_raw[[#This Row],[MSc in Software]]&lt;&gt;"(tom)",XPlan_raw[[#This Row],[MSc in Software]]&lt;&gt;""),DE$11,"")</f>
        <v/>
      </c>
      <c r="DW136" t="str">
        <f>IF(AND(XPlan_raw[[#This Row],[MSc in Mechanical Engineering]]&lt;&gt;"(tom)",XPlan_raw[[#This Row],[MSc in Mechanical Engineering]]&lt;&gt;""),DF$11,"")</f>
        <v/>
      </c>
      <c r="DX136" t="str">
        <f>IF(AND(XPlan_raw[[#This Row],[MSc in Mechatronic Engineering]]&lt;&gt;"(tom)",XPlan_raw[[#This Row],[MSc in Mechatronic Engineering]]&lt;&gt;""),DG$11,"")</f>
        <v/>
      </c>
      <c r="DY136" t="str">
        <f>IF(AND(XPlan_raw[[#This Row],[MSc in Supply Chain Digitalisation ]]&lt;&gt;"(tom)",XPlan_raw[[#This Row],[MSc in Supply Chain Digitalisation ]]&lt;&gt;""),DH$11,"")</f>
        <v>MSc in Supply Chain Digitalisation - Sdb.</v>
      </c>
      <c r="DZ136" t="str">
        <f>IF(AND(XPlan_raw[[#This Row],[Enkeltfag/Exchange]]&lt;&gt;"(tom)",XPlan_raw[[#This Row],[Enkeltfag/Exchange]]&lt;&gt;""),DI$11,"")</f>
        <v/>
      </c>
      <c r="EA136">
        <f>IF(AND(XPlan_raw[[#This Row],[EKA_kode]]&lt;&gt;"(tom)",XPlan_raw[[#This Row],[EKA_kode]]&lt;&gt;""),DJ$11,"")</f>
        <v>0</v>
      </c>
    </row>
    <row r="137" spans="2:131" x14ac:dyDescent="0.25">
      <c r="B137" t="str">
        <f>IF(Q137="ja",XPlan_rawFinal[[#This Row],[EKA_kode]],"")</f>
        <v>T300030402</v>
      </c>
      <c r="C137" t="str">
        <f>IF(XPlan[[#This Row],[EKA]]&lt;&gt;"",XPlan_rawFinal[[#This Row],[eka_langtnavn]],"")</f>
        <v>Innovation and Creativity</v>
      </c>
      <c r="D137" t="str">
        <f>IF(XPlan[[#This Row],[EKA]]&lt;&gt;"",IF(XPlan_rawFinal[[#This Row],[Interne-kode]]&lt;&gt;"(tom)",XPlan_rawFinal[[#This Row],[Interne-kode]],""),"")</f>
        <v>EIB-INC</v>
      </c>
      <c r="E13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16-06-2026 - 18-06-2026</v>
      </c>
      <c r="G137" t="str">
        <f>IF(XPlan[[#This Row],[EKA]]&lt;&gt;"",IF(XPlan_rawFinal[[#This Row],[Campus]]&lt;&gt;"(tom)",XPlan_rawFinal[[#This Row],[Campus]],""),"")</f>
        <v>Sønderborg</v>
      </c>
      <c r="H137" t="str">
        <f>IF(XPlan[[#This Row],[EKA]]&lt;&gt;"",IF(OR(XPlan_rawFinal[[#This Row],[Prøveform]]="(tom)",XPlan_rawFinal[[#This Row],[Prøveform]]=""),"",XPlan_rawFinal[[#This Row],[Prøveform]]),"")</f>
        <v>Oral examination</v>
      </c>
      <c r="I137" t="str">
        <f>IF(XPlan[[#This Row],[EKA]]&lt;&gt;"",IF(XPlan_rawFinal[[#This Row],[Eksaminator_samlet]]&lt;&gt;"",XPlan_rawFinal[[#This Row],[Eksaminator_samlet]],""),"")</f>
        <v>Su-Hyun Berg</v>
      </c>
      <c r="J137" t="str">
        <f>IF(XPlan[[#This Row],[EKA]]&lt;&gt;"",IF(OR(XPlan_rawFinal[[#This Row],[Censur]]="(tom)",XPlan_rawFinal[[#This Row],[Censur]]=""),"",XPlan_rawFinal[[#This Row],[Censur]]),"")</f>
        <v>Second examiner: Internal</v>
      </c>
      <c r="K1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20-08-2026 - 21-08-2026</v>
      </c>
      <c r="L137" t="s">
        <v>90</v>
      </c>
      <c r="M137" t="str">
        <f>IF(XPlan[[#This Row],[EKA]]&lt;&gt;"",IF(XPlan_rawFinal[[#This Row],[BEMÆRK]]&lt;&gt;"(tom)",XPlan_rawFinal[[#This Row],[BEMÆRK]],""),"")</f>
        <v/>
      </c>
      <c r="N13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137" t="s">
        <v>107</v>
      </c>
      <c r="R137" t="s">
        <v>259</v>
      </c>
      <c r="S137" t="s">
        <v>260</v>
      </c>
      <c r="T137" t="s">
        <v>261</v>
      </c>
      <c r="U137" t="s">
        <v>291</v>
      </c>
      <c r="V137" t="s">
        <v>95</v>
      </c>
      <c r="W137" s="4">
        <v>46189</v>
      </c>
      <c r="X137" s="4">
        <v>46191</v>
      </c>
      <c r="Y137" t="s">
        <v>120</v>
      </c>
      <c r="Z137" t="s">
        <v>111</v>
      </c>
      <c r="AA137" t="s">
        <v>98</v>
      </c>
      <c r="AB137" s="4">
        <v>46254</v>
      </c>
      <c r="AC137" s="4">
        <v>46255</v>
      </c>
      <c r="AD137" t="s">
        <v>134</v>
      </c>
      <c r="AE137" t="s">
        <v>99</v>
      </c>
      <c r="AF137" t="s">
        <v>95</v>
      </c>
      <c r="AG137" t="s">
        <v>100</v>
      </c>
      <c r="AH137" t="s">
        <v>100</v>
      </c>
      <c r="AI137" t="s">
        <v>100</v>
      </c>
      <c r="AJ137" t="s">
        <v>100</v>
      </c>
      <c r="AK137" t="s">
        <v>22</v>
      </c>
      <c r="AL137" t="s">
        <v>100</v>
      </c>
      <c r="AM137" t="s">
        <v>100</v>
      </c>
      <c r="AN137" t="s">
        <v>100</v>
      </c>
      <c r="AO137" t="s">
        <v>100</v>
      </c>
      <c r="AP137" t="s">
        <v>100</v>
      </c>
      <c r="AQ137" t="s">
        <v>100</v>
      </c>
      <c r="AR137" t="s">
        <v>100</v>
      </c>
      <c r="AS137" t="s">
        <v>100</v>
      </c>
      <c r="AT137" t="s">
        <v>100</v>
      </c>
      <c r="AU137" t="s">
        <v>100</v>
      </c>
      <c r="AV137" t="s">
        <v>100</v>
      </c>
      <c r="AY137" t="s">
        <v>324</v>
      </c>
      <c r="AZ137" t="s">
        <v>325</v>
      </c>
      <c r="BA137" t="s">
        <v>326</v>
      </c>
      <c r="BB137" t="s">
        <v>95</v>
      </c>
      <c r="BC137" t="s">
        <v>95</v>
      </c>
      <c r="BD137" s="4">
        <v>46191</v>
      </c>
      <c r="BE137" s="4">
        <v>46192</v>
      </c>
      <c r="BF137" t="s">
        <v>154</v>
      </c>
      <c r="BG137" t="s">
        <v>111</v>
      </c>
      <c r="BH137" t="s">
        <v>98</v>
      </c>
      <c r="BI137" s="4">
        <v>46252</v>
      </c>
      <c r="BJ137" s="4"/>
      <c r="BL137" t="s">
        <v>99</v>
      </c>
      <c r="BM137" t="s">
        <v>95</v>
      </c>
      <c r="BN137" t="s">
        <v>100</v>
      </c>
      <c r="BO137" t="s">
        <v>100</v>
      </c>
      <c r="BP137" t="s">
        <v>100</v>
      </c>
      <c r="BQ137" t="s">
        <v>100</v>
      </c>
      <c r="BR137" t="s">
        <v>100</v>
      </c>
      <c r="BS137" t="s">
        <v>100</v>
      </c>
      <c r="BT137" t="s">
        <v>100</v>
      </c>
      <c r="BU137" t="s">
        <v>100</v>
      </c>
      <c r="BV137" t="s">
        <v>100</v>
      </c>
      <c r="BW137" t="s">
        <v>100</v>
      </c>
      <c r="BX137" t="s">
        <v>100</v>
      </c>
      <c r="BY137" t="s">
        <v>100</v>
      </c>
      <c r="BZ137" t="s">
        <v>30</v>
      </c>
      <c r="CA137" t="s">
        <v>100</v>
      </c>
      <c r="CB137" t="s">
        <v>100</v>
      </c>
      <c r="CC137" t="s">
        <v>33</v>
      </c>
      <c r="CE137" t="s">
        <v>241</v>
      </c>
      <c r="CF137" s="34" t="s">
        <v>242</v>
      </c>
      <c r="CG137" s="34" t="s">
        <v>95</v>
      </c>
      <c r="CH137" s="34" t="s">
        <v>291</v>
      </c>
      <c r="CI137" s="34" t="s">
        <v>95</v>
      </c>
      <c r="CJ137" s="35">
        <v>46174</v>
      </c>
      <c r="CK137" s="35" t="s">
        <v>95</v>
      </c>
      <c r="CL137" s="34" t="s">
        <v>145</v>
      </c>
      <c r="CM137" s="32" t="s">
        <v>106</v>
      </c>
      <c r="CN137" s="34"/>
      <c r="CO137" s="35">
        <v>46244</v>
      </c>
      <c r="CP137" s="35" t="s">
        <v>95</v>
      </c>
      <c r="CQ137" s="34"/>
      <c r="CR137" t="s">
        <v>99</v>
      </c>
      <c r="CS137" t="s">
        <v>95</v>
      </c>
      <c r="CT137" t="s">
        <v>100</v>
      </c>
      <c r="CU137" t="s">
        <v>100</v>
      </c>
      <c r="CV137" t="s">
        <v>100</v>
      </c>
      <c r="CW137" t="s">
        <v>100</v>
      </c>
      <c r="CX137" t="s">
        <v>100</v>
      </c>
      <c r="CY137" t="s">
        <v>100</v>
      </c>
      <c r="CZ137" t="s">
        <v>100</v>
      </c>
      <c r="DA137" t="s">
        <v>100</v>
      </c>
      <c r="DB137" t="s">
        <v>100</v>
      </c>
      <c r="DC137" t="s">
        <v>100</v>
      </c>
      <c r="DD137" t="s">
        <v>100</v>
      </c>
      <c r="DE137" t="s">
        <v>100</v>
      </c>
      <c r="DF137" t="s">
        <v>100</v>
      </c>
      <c r="DG137" t="s">
        <v>100</v>
      </c>
      <c r="DH137" t="s">
        <v>32</v>
      </c>
      <c r="DI137" t="s">
        <v>33</v>
      </c>
      <c r="DK137" t="str">
        <f>IF(AND(XPlan_raw[[#This Row],[BEng in Electronics]]&lt;&gt;"(tom)",XPlan_raw[[#This Row],[BEng in Electronics]]&lt;&gt;""),CT$11,"")</f>
        <v/>
      </c>
      <c r="DL137" t="str">
        <f>IF(AND(XPlan_raw[[#This Row],[BEng in Mechanical Engineering]]&lt;&gt;"(tom)",XPlan_raw[[#This Row],[BEng in Mechanical Engineering]]&lt;&gt;""),CU$11,"")</f>
        <v/>
      </c>
      <c r="DM137" t="str">
        <f>IF(AND(XPlan_raw[[#This Row],[BEng in Mechatronics]]&lt;&gt;"(tom)",XPlan_raw[[#This Row],[BEng in Mechatronics]]&lt;&gt;""),CV$11,"")</f>
        <v/>
      </c>
      <c r="DN137" t="str">
        <f>IF(AND(XPlan_raw[[#This Row],[BSc in Electronics]]&lt;&gt;"(tom)",XPlan_raw[[#This Row],[BSc in Electronics]]&lt;&gt;""),CW$11,"")</f>
        <v/>
      </c>
      <c r="DO137" t="str">
        <f>IF(AND(XPlan_raw[[#This Row],[BSc in I&amp;B]]&lt;&gt;"(tom)",XPlan_raw[[#This Row],[BSc in I&amp;B]]&lt;&gt;""),CX$11,"")</f>
        <v/>
      </c>
      <c r="DP137" t="str">
        <f>IF(AND(XPlan_raw[[#This Row],[BSc in Software]]&lt;&gt;"(tom)",XPlan_raw[[#This Row],[BSc in Software]]&lt;&gt;""),CY$11,"")</f>
        <v/>
      </c>
      <c r="DQ137" t="str">
        <f>IF(AND(XPlan_raw[[#This Row],[BSc in Mechanical Engineering]]&lt;&gt;"(tom)",XPlan_raw[[#This Row],[BSc in Mechanical Engineering]]&lt;&gt;""),CZ$11,"")</f>
        <v/>
      </c>
      <c r="DR137" t="str">
        <f>IF(AND(XPlan_raw[[#This Row],[BSc in Mechatronic Engineering]]&lt;&gt;"(tom)",XPlan_raw[[#This Row],[BSc in Mechatronic Engineering]]&lt;&gt;""),DA$11,"")</f>
        <v/>
      </c>
      <c r="DS137" t="str">
        <f>IF(AND(XPlan_raw[[#This Row],[MSc in Electronics]]&lt;&gt;"(tom)",XPlan_raw[[#This Row],[MSc in Electronics]]&lt;&gt;""),DB$11,"")</f>
        <v/>
      </c>
      <c r="DT137" t="str">
        <f>IF(AND(XPlan_raw[[#This Row],[MSc in I&amp;B]]&lt;&gt;"(tom)",XPlan_raw[[#This Row],[MSc in I&amp;B]]&lt;&gt;""),DC$11,"")</f>
        <v/>
      </c>
      <c r="DU137" t="str">
        <f>IF(AND(XPlan_raw[[#This Row],[MSc in Pysics and Technology]]&lt;&gt;"(tom)",XPlan_raw[[#This Row],[MSc in Pysics and Technology]]&lt;&gt;""),DD$11,"")</f>
        <v/>
      </c>
      <c r="DV137" t="str">
        <f>IF(AND(XPlan_raw[[#This Row],[MSc in Software]]&lt;&gt;"(tom)",XPlan_raw[[#This Row],[MSc in Software]]&lt;&gt;""),DE$11,"")</f>
        <v/>
      </c>
      <c r="DW137" t="str">
        <f>IF(AND(XPlan_raw[[#This Row],[MSc in Mechanical Engineering]]&lt;&gt;"(tom)",XPlan_raw[[#This Row],[MSc in Mechanical Engineering]]&lt;&gt;""),DF$11,"")</f>
        <v/>
      </c>
      <c r="DX137" t="str">
        <f>IF(AND(XPlan_raw[[#This Row],[MSc in Mechatronic Engineering]]&lt;&gt;"(tom)",XPlan_raw[[#This Row],[MSc in Mechatronic Engineering]]&lt;&gt;""),DG$11,"")</f>
        <v/>
      </c>
      <c r="DY137" t="str">
        <f>IF(AND(XPlan_raw[[#This Row],[MSc in Supply Chain Digitalisation ]]&lt;&gt;"(tom)",XPlan_raw[[#This Row],[MSc in Supply Chain Digitalisation ]]&lt;&gt;""),DH$11,"")</f>
        <v>MSc in Supply Chain Digitalisation - Sdb.</v>
      </c>
      <c r="DZ137" t="str">
        <f>IF(AND(XPlan_raw[[#This Row],[Enkeltfag/Exchange]]&lt;&gt;"(tom)",XPlan_raw[[#This Row],[Enkeltfag/Exchange]]&lt;&gt;""),DI$11,"")</f>
        <v>Exchange students</v>
      </c>
      <c r="EA137">
        <f>IF(AND(XPlan_raw[[#This Row],[EKA_kode]]&lt;&gt;"(tom)",XPlan_raw[[#This Row],[EKA_kode]]&lt;&gt;""),DJ$11,"")</f>
        <v>0</v>
      </c>
    </row>
    <row r="138" spans="2:131" x14ac:dyDescent="0.25">
      <c r="B138" t="str">
        <f>IF(Q138="ja",XPlan_rawFinal[[#This Row],[EKA_kode]],"")</f>
        <v>T380015402</v>
      </c>
      <c r="C138" t="str">
        <f>IF(XPlan[[#This Row],[EKA]]&lt;&gt;"",XPlan_rawFinal[[#This Row],[eka_langtnavn]],"")</f>
        <v>Advanced Materials, Reliability and Failure Analysis</v>
      </c>
      <c r="D138" t="str">
        <f>IF(XPlan[[#This Row],[EKA]]&lt;&gt;"",IF(XPlan_rawFinal[[#This Row],[Interne-kode]]&lt;&gt;"(tom)",XPlan_rawFinal[[#This Row],[Interne-kode]],""),"")</f>
        <v>EE-MAT2</v>
      </c>
      <c r="E13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17-06-2026 - 19-06-2026</v>
      </c>
      <c r="G138" t="str">
        <f>IF(XPlan[[#This Row],[EKA]]&lt;&gt;"",IF(XPlan_rawFinal[[#This Row],[Campus]]&lt;&gt;"(tom)",XPlan_rawFinal[[#This Row],[Campus]],""),"")</f>
        <v>Sønderborg</v>
      </c>
      <c r="H138" t="str">
        <f>IF(XPlan[[#This Row],[EKA]]&lt;&gt;"",IF(OR(XPlan_rawFinal[[#This Row],[Prøveform]]="(tom)",XPlan_rawFinal[[#This Row],[Prøveform]]=""),"",XPlan_rawFinal[[#This Row],[Prøveform]]),"")</f>
        <v>Oral examination</v>
      </c>
      <c r="I138" t="str">
        <f>IF(XPlan[[#This Row],[EKA]]&lt;&gt;"",IF(XPlan_rawFinal[[#This Row],[Eksaminator_samlet]]&lt;&gt;"",XPlan_rawFinal[[#This Row],[Eksaminator_samlet]],""),"")</f>
        <v>Samaneh Sharbati</v>
      </c>
      <c r="J138" t="str">
        <f>IF(XPlan[[#This Row],[EKA]]&lt;&gt;"",IF(OR(XPlan_rawFinal[[#This Row],[Censur]]="(tom)",XPlan_rawFinal[[#This Row],[Censur]]=""),"",XPlan_rawFinal[[#This Row],[Censur]]),"")</f>
        <v>Second examiner: Internal</v>
      </c>
      <c r="K1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138" t="s">
        <v>90</v>
      </c>
      <c r="M138" t="str">
        <f>IF(XPlan[[#This Row],[EKA]]&lt;&gt;"",IF(XPlan_rawFinal[[#This Row],[BEMÆRK]]&lt;&gt;"(tom)",XPlan_rawFinal[[#This Row],[BEMÆRK]],""),"")</f>
        <v/>
      </c>
      <c r="N13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Sdb.,,,,,,,Exchange students,All exams</v>
      </c>
      <c r="Q138" t="s">
        <v>107</v>
      </c>
      <c r="R138" t="s">
        <v>211</v>
      </c>
      <c r="S138" t="s">
        <v>212</v>
      </c>
      <c r="T138" t="s">
        <v>213</v>
      </c>
      <c r="U138" t="s">
        <v>291</v>
      </c>
      <c r="V138" t="s">
        <v>95</v>
      </c>
      <c r="W138" s="4">
        <v>46190</v>
      </c>
      <c r="X138" s="4">
        <v>46192</v>
      </c>
      <c r="Y138" t="s">
        <v>203</v>
      </c>
      <c r="Z138" t="s">
        <v>111</v>
      </c>
      <c r="AA138" t="s">
        <v>98</v>
      </c>
      <c r="AB138" s="4">
        <v>46258</v>
      </c>
      <c r="AE138" t="s">
        <v>99</v>
      </c>
      <c r="AF138" t="s">
        <v>95</v>
      </c>
      <c r="AG138" t="s">
        <v>100</v>
      </c>
      <c r="AH138" t="s">
        <v>100</v>
      </c>
      <c r="AI138" t="s">
        <v>100</v>
      </c>
      <c r="AJ138" t="s">
        <v>100</v>
      </c>
      <c r="AK138" t="s">
        <v>100</v>
      </c>
      <c r="AL138" t="s">
        <v>100</v>
      </c>
      <c r="AM138" t="s">
        <v>100</v>
      </c>
      <c r="AN138" t="s">
        <v>100</v>
      </c>
      <c r="AO138" t="s">
        <v>26</v>
      </c>
      <c r="AP138" t="s">
        <v>100</v>
      </c>
      <c r="AQ138" t="s">
        <v>100</v>
      </c>
      <c r="AR138" t="s">
        <v>100</v>
      </c>
      <c r="AS138" t="s">
        <v>100</v>
      </c>
      <c r="AT138" t="s">
        <v>100</v>
      </c>
      <c r="AU138" t="s">
        <v>100</v>
      </c>
      <c r="AV138" t="s">
        <v>33</v>
      </c>
      <c r="AY138" t="s">
        <v>339</v>
      </c>
      <c r="AZ138" t="s">
        <v>340</v>
      </c>
      <c r="BA138" t="s">
        <v>341</v>
      </c>
      <c r="BB138" t="s">
        <v>167</v>
      </c>
      <c r="BC138" t="s">
        <v>149</v>
      </c>
      <c r="BD138" s="4">
        <v>46191</v>
      </c>
      <c r="BE138" s="4"/>
      <c r="BF138" t="s">
        <v>179</v>
      </c>
      <c r="BG138" t="s">
        <v>111</v>
      </c>
      <c r="BH138" t="s">
        <v>98</v>
      </c>
      <c r="BI138" s="4">
        <v>46259</v>
      </c>
      <c r="BJ138" s="4"/>
      <c r="BL138" t="s">
        <v>99</v>
      </c>
      <c r="BM138" t="s">
        <v>95</v>
      </c>
      <c r="BN138" t="s">
        <v>100</v>
      </c>
      <c r="BO138" t="s">
        <v>100</v>
      </c>
      <c r="BP138" t="s">
        <v>100</v>
      </c>
      <c r="BQ138" t="s">
        <v>21</v>
      </c>
      <c r="BR138" t="s">
        <v>22</v>
      </c>
      <c r="BS138" t="s">
        <v>100</v>
      </c>
      <c r="BT138" t="s">
        <v>100</v>
      </c>
      <c r="BU138" t="s">
        <v>25</v>
      </c>
      <c r="BV138" t="s">
        <v>100</v>
      </c>
      <c r="BW138" t="s">
        <v>100</v>
      </c>
      <c r="BX138" t="s">
        <v>100</v>
      </c>
      <c r="BY138" t="s">
        <v>100</v>
      </c>
      <c r="BZ138" t="s">
        <v>100</v>
      </c>
      <c r="CA138" t="s">
        <v>100</v>
      </c>
      <c r="CB138" t="s">
        <v>100</v>
      </c>
      <c r="CC138" t="s">
        <v>33</v>
      </c>
      <c r="CE138" t="s">
        <v>246</v>
      </c>
      <c r="CF138" s="34" t="s">
        <v>147</v>
      </c>
      <c r="CG138" s="34" t="s">
        <v>247</v>
      </c>
      <c r="CH138" s="34" t="s">
        <v>149</v>
      </c>
      <c r="CI138" s="34" t="s">
        <v>95</v>
      </c>
      <c r="CJ138" s="35">
        <v>46174</v>
      </c>
      <c r="CK138" s="35" t="s">
        <v>95</v>
      </c>
      <c r="CL138" s="34"/>
      <c r="CM138" s="32" t="s">
        <v>106</v>
      </c>
      <c r="CN138" s="34" t="s">
        <v>112</v>
      </c>
      <c r="CO138" s="35" t="s">
        <v>95</v>
      </c>
      <c r="CP138" s="35" t="s">
        <v>95</v>
      </c>
      <c r="CQ138" s="34" t="s">
        <v>134</v>
      </c>
      <c r="CR138" t="s">
        <v>99</v>
      </c>
      <c r="CS138" t="s">
        <v>95</v>
      </c>
      <c r="CT138" t="s">
        <v>100</v>
      </c>
      <c r="CU138" t="s">
        <v>100</v>
      </c>
      <c r="CV138" t="s">
        <v>100</v>
      </c>
      <c r="CW138" t="s">
        <v>100</v>
      </c>
      <c r="CX138" t="s">
        <v>22</v>
      </c>
      <c r="CY138" t="s">
        <v>100</v>
      </c>
      <c r="CZ138" t="s">
        <v>100</v>
      </c>
      <c r="DA138" t="s">
        <v>100</v>
      </c>
      <c r="DB138" t="s">
        <v>100</v>
      </c>
      <c r="DC138" t="s">
        <v>100</v>
      </c>
      <c r="DD138" t="s">
        <v>100</v>
      </c>
      <c r="DE138" t="s">
        <v>100</v>
      </c>
      <c r="DF138" t="s">
        <v>100</v>
      </c>
      <c r="DG138" t="s">
        <v>100</v>
      </c>
      <c r="DH138" t="s">
        <v>100</v>
      </c>
      <c r="DI138" t="s">
        <v>100</v>
      </c>
      <c r="DK138" t="str">
        <f>IF(AND(XPlan_raw[[#This Row],[BEng in Electronics]]&lt;&gt;"(tom)",XPlan_raw[[#This Row],[BEng in Electronics]]&lt;&gt;""),CT$11,"")</f>
        <v/>
      </c>
      <c r="DL138" t="str">
        <f>IF(AND(XPlan_raw[[#This Row],[BEng in Mechanical Engineering]]&lt;&gt;"(tom)",XPlan_raw[[#This Row],[BEng in Mechanical Engineering]]&lt;&gt;""),CU$11,"")</f>
        <v/>
      </c>
      <c r="DM138" t="str">
        <f>IF(AND(XPlan_raw[[#This Row],[BEng in Mechatronics]]&lt;&gt;"(tom)",XPlan_raw[[#This Row],[BEng in Mechatronics]]&lt;&gt;""),CV$11,"")</f>
        <v/>
      </c>
      <c r="DN138" t="str">
        <f>IF(AND(XPlan_raw[[#This Row],[BSc in Electronics]]&lt;&gt;"(tom)",XPlan_raw[[#This Row],[BSc in Electronics]]&lt;&gt;""),CW$11,"")</f>
        <v/>
      </c>
      <c r="DO138" t="str">
        <f>IF(AND(XPlan_raw[[#This Row],[BSc in I&amp;B]]&lt;&gt;"(tom)",XPlan_raw[[#This Row],[BSc in I&amp;B]]&lt;&gt;""),CX$11,"")</f>
        <v>BSc in Enginreering, Innovation and Business - Sdb.</v>
      </c>
      <c r="DP138" t="str">
        <f>IF(AND(XPlan_raw[[#This Row],[BSc in Software]]&lt;&gt;"(tom)",XPlan_raw[[#This Row],[BSc in Software]]&lt;&gt;""),CY$11,"")</f>
        <v/>
      </c>
      <c r="DQ138" t="str">
        <f>IF(AND(XPlan_raw[[#This Row],[BSc in Mechanical Engineering]]&lt;&gt;"(tom)",XPlan_raw[[#This Row],[BSc in Mechanical Engineering]]&lt;&gt;""),CZ$11,"")</f>
        <v/>
      </c>
      <c r="DR138" t="str">
        <f>IF(AND(XPlan_raw[[#This Row],[BSc in Mechatronic Engineering]]&lt;&gt;"(tom)",XPlan_raw[[#This Row],[BSc in Mechatronic Engineering]]&lt;&gt;""),DA$11,"")</f>
        <v/>
      </c>
      <c r="DS138" t="str">
        <f>IF(AND(XPlan_raw[[#This Row],[MSc in Electronics]]&lt;&gt;"(tom)",XPlan_raw[[#This Row],[MSc in Electronics]]&lt;&gt;""),DB$11,"")</f>
        <v/>
      </c>
      <c r="DT138" t="str">
        <f>IF(AND(XPlan_raw[[#This Row],[MSc in I&amp;B]]&lt;&gt;"(tom)",XPlan_raw[[#This Row],[MSc in I&amp;B]]&lt;&gt;""),DC$11,"")</f>
        <v/>
      </c>
      <c r="DU138" t="str">
        <f>IF(AND(XPlan_raw[[#This Row],[MSc in Pysics and Technology]]&lt;&gt;"(tom)",XPlan_raw[[#This Row],[MSc in Pysics and Technology]]&lt;&gt;""),DD$11,"")</f>
        <v/>
      </c>
      <c r="DV138" t="str">
        <f>IF(AND(XPlan_raw[[#This Row],[MSc in Software]]&lt;&gt;"(tom)",XPlan_raw[[#This Row],[MSc in Software]]&lt;&gt;""),DE$11,"")</f>
        <v/>
      </c>
      <c r="DW138" t="str">
        <f>IF(AND(XPlan_raw[[#This Row],[MSc in Mechanical Engineering]]&lt;&gt;"(tom)",XPlan_raw[[#This Row],[MSc in Mechanical Engineering]]&lt;&gt;""),DF$11,"")</f>
        <v/>
      </c>
      <c r="DX138" t="str">
        <f>IF(AND(XPlan_raw[[#This Row],[MSc in Mechatronic Engineering]]&lt;&gt;"(tom)",XPlan_raw[[#This Row],[MSc in Mechatronic Engineering]]&lt;&gt;""),DG$11,"")</f>
        <v/>
      </c>
      <c r="DY138" t="str">
        <f>IF(AND(XPlan_raw[[#This Row],[MSc in Supply Chain Digitalisation ]]&lt;&gt;"(tom)",XPlan_raw[[#This Row],[MSc in Supply Chain Digitalisation ]]&lt;&gt;""),DH$11,"")</f>
        <v/>
      </c>
      <c r="DZ138" t="str">
        <f>IF(AND(XPlan_raw[[#This Row],[Enkeltfag/Exchange]]&lt;&gt;"(tom)",XPlan_raw[[#This Row],[Enkeltfag/Exchange]]&lt;&gt;""),DI$11,"")</f>
        <v/>
      </c>
      <c r="EA138">
        <f>IF(AND(XPlan_raw[[#This Row],[EKA_kode]]&lt;&gt;"(tom)",XPlan_raw[[#This Row],[EKA_kode]]&lt;&gt;""),DJ$11,"")</f>
        <v>0</v>
      </c>
    </row>
    <row r="139" spans="2:131" ht="16.5" customHeight="1" x14ac:dyDescent="0.25">
      <c r="B139" t="str">
        <f>IF(Q139="ja",XPlan_rawFinal[[#This Row],[EKA_kode]],"")</f>
        <v>T320015402</v>
      </c>
      <c r="C139" t="str">
        <f>IF(XPlan[[#This Row],[EKA]]&lt;&gt;"",XPlan_rawFinal[[#This Row],[eka_langtnavn]],"")</f>
        <v>Heat Transfer</v>
      </c>
      <c r="D139" t="str">
        <f>IF(XPlan[[#This Row],[EKA]]&lt;&gt;"",IF(XPlan_rawFinal[[#This Row],[Interne-kode]]&lt;&gt;"(tom)",XPlan_rawFinal[[#This Row],[Interne-kode]],""),"")</f>
        <v>ME-HT</v>
      </c>
      <c r="E13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6,4</v>
      </c>
      <c r="F1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17-06-2026</v>
      </c>
      <c r="G139" t="str">
        <f>IF(XPlan[[#This Row],[EKA]]&lt;&gt;"",IF(XPlan_rawFinal[[#This Row],[Campus]]&lt;&gt;"(tom)",XPlan_rawFinal[[#This Row],[Campus]],""),"")</f>
        <v>Sønderborg</v>
      </c>
      <c r="H139" t="str">
        <f>IF(XPlan[[#This Row],[EKA]]&lt;&gt;"",IF(OR(XPlan_rawFinal[[#This Row],[Prøveform]]="(tom)",XPlan_rawFinal[[#This Row],[Prøveform]]=""),"",XPlan_rawFinal[[#This Row],[Prøveform]]),"")</f>
        <v>Written examination</v>
      </c>
      <c r="I139" t="str">
        <f>IF(XPlan[[#This Row],[EKA]]&lt;&gt;"",IF(XPlan_rawFinal[[#This Row],[Eksaminator_samlet]]&lt;&gt;"",XPlan_rawFinal[[#This Row],[Eksaminator_samlet]],""),"")</f>
        <v>Martin Lautenschläger</v>
      </c>
      <c r="J139" t="str">
        <f>IF(XPlan[[#This Row],[EKA]]&lt;&gt;"",IF(OR(XPlan_rawFinal[[#This Row],[Censur]]="(tom)",XPlan_rawFinal[[#This Row],[Censur]]=""),"",XPlan_rawFinal[[#This Row],[Censur]]),"")</f>
        <v>Second examiner: Internal</v>
      </c>
      <c r="K1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</v>
      </c>
      <c r="L139" t="s">
        <v>90</v>
      </c>
      <c r="M139" t="str">
        <f>IF(XPlan[[#This Row],[EKA]]&lt;&gt;"",IF(XPlan_rawFinal[[#This Row],[BEMÆRK]]&lt;&gt;"(tom)",XPlan_rawFinal[[#This Row],[BEMÆRK]],""),"")</f>
        <v/>
      </c>
      <c r="N13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Sdb.,,,,,BSc in Mechanical Engineering - Sdb.,,,,,,,,,Exchange students,All exams</v>
      </c>
      <c r="Q139" t="s">
        <v>107</v>
      </c>
      <c r="R139" t="s">
        <v>285</v>
      </c>
      <c r="S139" t="s">
        <v>286</v>
      </c>
      <c r="T139" t="s">
        <v>287</v>
      </c>
      <c r="U139" t="s">
        <v>149</v>
      </c>
      <c r="V139" t="s">
        <v>167</v>
      </c>
      <c r="W139" s="4">
        <v>46190</v>
      </c>
      <c r="Y139" t="s">
        <v>505</v>
      </c>
      <c r="Z139" t="s">
        <v>97</v>
      </c>
      <c r="AA139" t="s">
        <v>98</v>
      </c>
      <c r="AB139" s="4">
        <v>46258</v>
      </c>
      <c r="AE139" t="s">
        <v>99</v>
      </c>
      <c r="AF139" t="s">
        <v>95</v>
      </c>
      <c r="AG139" t="s">
        <v>100</v>
      </c>
      <c r="AH139" t="s">
        <v>19</v>
      </c>
      <c r="AI139" t="s">
        <v>100</v>
      </c>
      <c r="AJ139" t="s">
        <v>100</v>
      </c>
      <c r="AK139" t="s">
        <v>100</v>
      </c>
      <c r="AL139" t="s">
        <v>100</v>
      </c>
      <c r="AM139" t="s">
        <v>24</v>
      </c>
      <c r="AN139" t="s">
        <v>100</v>
      </c>
      <c r="AO139" t="s">
        <v>100</v>
      </c>
      <c r="AP139" t="s">
        <v>100</v>
      </c>
      <c r="AQ139" t="s">
        <v>100</v>
      </c>
      <c r="AR139" t="s">
        <v>100</v>
      </c>
      <c r="AS139" t="s">
        <v>100</v>
      </c>
      <c r="AT139" t="s">
        <v>100</v>
      </c>
      <c r="AU139" t="s">
        <v>100</v>
      </c>
      <c r="AV139" t="s">
        <v>33</v>
      </c>
      <c r="AY139" t="s">
        <v>187</v>
      </c>
      <c r="AZ139" t="s">
        <v>188</v>
      </c>
      <c r="BA139" t="s">
        <v>189</v>
      </c>
      <c r="BB139" t="s">
        <v>149</v>
      </c>
      <c r="BC139" t="s">
        <v>167</v>
      </c>
      <c r="BD139" s="4">
        <v>46192</v>
      </c>
      <c r="BE139" s="4"/>
      <c r="BF139" t="s">
        <v>190</v>
      </c>
      <c r="BG139" t="s">
        <v>111</v>
      </c>
      <c r="BH139" t="s">
        <v>98</v>
      </c>
      <c r="BI139" s="4">
        <v>46246</v>
      </c>
      <c r="BJ139" s="4"/>
      <c r="BL139" t="s">
        <v>99</v>
      </c>
      <c r="BM139" t="s">
        <v>95</v>
      </c>
      <c r="BN139" t="s">
        <v>100</v>
      </c>
      <c r="BO139" t="s">
        <v>100</v>
      </c>
      <c r="BP139" t="s">
        <v>100</v>
      </c>
      <c r="BQ139" t="s">
        <v>21</v>
      </c>
      <c r="BR139" t="s">
        <v>100</v>
      </c>
      <c r="BS139" t="s">
        <v>100</v>
      </c>
      <c r="BT139" t="s">
        <v>100</v>
      </c>
      <c r="BU139" t="s">
        <v>25</v>
      </c>
      <c r="BV139" t="s">
        <v>100</v>
      </c>
      <c r="BW139" t="s">
        <v>100</v>
      </c>
      <c r="BX139" t="s">
        <v>100</v>
      </c>
      <c r="BY139" t="s">
        <v>100</v>
      </c>
      <c r="BZ139" t="s">
        <v>100</v>
      </c>
      <c r="CA139" t="s">
        <v>100</v>
      </c>
      <c r="CB139" t="s">
        <v>100</v>
      </c>
      <c r="CC139" t="s">
        <v>33</v>
      </c>
      <c r="CE139" t="s">
        <v>251</v>
      </c>
      <c r="CF139" s="34" t="s">
        <v>252</v>
      </c>
      <c r="CG139" s="34" t="s">
        <v>115</v>
      </c>
      <c r="CH139" s="34" t="s">
        <v>94</v>
      </c>
      <c r="CI139" s="34" t="s">
        <v>95</v>
      </c>
      <c r="CJ139" s="35">
        <v>46148</v>
      </c>
      <c r="CK139" s="35" t="s">
        <v>95</v>
      </c>
      <c r="CL139" s="34" t="s">
        <v>534</v>
      </c>
      <c r="CM139" s="32" t="s">
        <v>106</v>
      </c>
      <c r="CN139" s="34"/>
      <c r="CO139" s="35" t="s">
        <v>95</v>
      </c>
      <c r="CP139" s="35" t="s">
        <v>95</v>
      </c>
      <c r="CQ139" s="34"/>
      <c r="CR139" t="s">
        <v>99</v>
      </c>
      <c r="CS139" t="s">
        <v>95</v>
      </c>
      <c r="CT139" t="s">
        <v>100</v>
      </c>
      <c r="CU139" t="s">
        <v>100</v>
      </c>
      <c r="CV139" t="s">
        <v>100</v>
      </c>
      <c r="CW139" t="s">
        <v>100</v>
      </c>
      <c r="CX139" t="s">
        <v>100</v>
      </c>
      <c r="CY139" t="s">
        <v>100</v>
      </c>
      <c r="CZ139" t="s">
        <v>100</v>
      </c>
      <c r="DA139" t="s">
        <v>100</v>
      </c>
      <c r="DB139" t="s">
        <v>100</v>
      </c>
      <c r="DC139" t="s">
        <v>100</v>
      </c>
      <c r="DD139" t="s">
        <v>100</v>
      </c>
      <c r="DE139" t="s">
        <v>100</v>
      </c>
      <c r="DF139" t="s">
        <v>100</v>
      </c>
      <c r="DG139" t="s">
        <v>100</v>
      </c>
      <c r="DH139" t="s">
        <v>100</v>
      </c>
      <c r="DI139" t="s">
        <v>100</v>
      </c>
      <c r="DK139" t="str">
        <f>IF(AND(XPlan_raw[[#This Row],[BEng in Electronics]]&lt;&gt;"(tom)",XPlan_raw[[#This Row],[BEng in Electronics]]&lt;&gt;""),CT$11,"")</f>
        <v/>
      </c>
      <c r="DL139" t="str">
        <f>IF(AND(XPlan_raw[[#This Row],[BEng in Mechanical Engineering]]&lt;&gt;"(tom)",XPlan_raw[[#This Row],[BEng in Mechanical Engineering]]&lt;&gt;""),CU$11,"")</f>
        <v/>
      </c>
      <c r="DM139" t="str">
        <f>IF(AND(XPlan_raw[[#This Row],[BEng in Mechatronics]]&lt;&gt;"(tom)",XPlan_raw[[#This Row],[BEng in Mechatronics]]&lt;&gt;""),CV$11,"")</f>
        <v/>
      </c>
      <c r="DN139" t="str">
        <f>IF(AND(XPlan_raw[[#This Row],[BSc in Electronics]]&lt;&gt;"(tom)",XPlan_raw[[#This Row],[BSc in Electronics]]&lt;&gt;""),CW$11,"")</f>
        <v/>
      </c>
      <c r="DO139" t="str">
        <f>IF(AND(XPlan_raw[[#This Row],[BSc in I&amp;B]]&lt;&gt;"(tom)",XPlan_raw[[#This Row],[BSc in I&amp;B]]&lt;&gt;""),CX$11,"")</f>
        <v/>
      </c>
      <c r="DP139" t="str">
        <f>IF(AND(XPlan_raw[[#This Row],[BSc in Software]]&lt;&gt;"(tom)",XPlan_raw[[#This Row],[BSc in Software]]&lt;&gt;""),CY$11,"")</f>
        <v/>
      </c>
      <c r="DQ139" t="str">
        <f>IF(AND(XPlan_raw[[#This Row],[BSc in Mechanical Engineering]]&lt;&gt;"(tom)",XPlan_raw[[#This Row],[BSc in Mechanical Engineering]]&lt;&gt;""),CZ$11,"")</f>
        <v/>
      </c>
      <c r="DR139" t="str">
        <f>IF(AND(XPlan_raw[[#This Row],[BSc in Mechatronic Engineering]]&lt;&gt;"(tom)",XPlan_raw[[#This Row],[BSc in Mechatronic Engineering]]&lt;&gt;""),DA$11,"")</f>
        <v/>
      </c>
      <c r="DS139" t="str">
        <f>IF(AND(XPlan_raw[[#This Row],[MSc in Electronics]]&lt;&gt;"(tom)",XPlan_raw[[#This Row],[MSc in Electronics]]&lt;&gt;""),DB$11,"")</f>
        <v/>
      </c>
      <c r="DT139" t="str">
        <f>IF(AND(XPlan_raw[[#This Row],[MSc in I&amp;B]]&lt;&gt;"(tom)",XPlan_raw[[#This Row],[MSc in I&amp;B]]&lt;&gt;""),DC$11,"")</f>
        <v/>
      </c>
      <c r="DU139" t="str">
        <f>IF(AND(XPlan_raw[[#This Row],[MSc in Pysics and Technology]]&lt;&gt;"(tom)",XPlan_raw[[#This Row],[MSc in Pysics and Technology]]&lt;&gt;""),DD$11,"")</f>
        <v/>
      </c>
      <c r="DV139" t="str">
        <f>IF(AND(XPlan_raw[[#This Row],[MSc in Software]]&lt;&gt;"(tom)",XPlan_raw[[#This Row],[MSc in Software]]&lt;&gt;""),DE$11,"")</f>
        <v/>
      </c>
      <c r="DW139" t="str">
        <f>IF(AND(XPlan_raw[[#This Row],[MSc in Mechanical Engineering]]&lt;&gt;"(tom)",XPlan_raw[[#This Row],[MSc in Mechanical Engineering]]&lt;&gt;""),DF$11,"")</f>
        <v/>
      </c>
      <c r="DX139" t="str">
        <f>IF(AND(XPlan_raw[[#This Row],[MSc in Mechatronic Engineering]]&lt;&gt;"(tom)",XPlan_raw[[#This Row],[MSc in Mechatronic Engineering]]&lt;&gt;""),DG$11,"")</f>
        <v/>
      </c>
      <c r="DY139" t="str">
        <f>IF(AND(XPlan_raw[[#This Row],[MSc in Supply Chain Digitalisation ]]&lt;&gt;"(tom)",XPlan_raw[[#This Row],[MSc in Supply Chain Digitalisation ]]&lt;&gt;""),DH$11,"")</f>
        <v/>
      </c>
      <c r="DZ139" t="str">
        <f>IF(AND(XPlan_raw[[#This Row],[Enkeltfag/Exchange]]&lt;&gt;"(tom)",XPlan_raw[[#This Row],[Enkeltfag/Exchange]]&lt;&gt;""),DI$11,"")</f>
        <v/>
      </c>
      <c r="EA139">
        <f>IF(AND(XPlan_raw[[#This Row],[EKA_kode]]&lt;&gt;"(tom)",XPlan_raw[[#This Row],[EKA_kode]]&lt;&gt;""),DJ$11,"")</f>
        <v>0</v>
      </c>
    </row>
    <row r="140" spans="2:131" x14ac:dyDescent="0.25">
      <c r="B140" t="str">
        <f>IF(Q140="ja",XPlan_rawFinal[[#This Row],[EKA_kode]],"")</f>
        <v>T310005402</v>
      </c>
      <c r="C140" t="str">
        <f>IF(XPlan[[#This Row],[EKA]]&lt;&gt;"",XPlan_rawFinal[[#This Row],[eka_langtnavn]],"")</f>
        <v>High-Tech Business Venturing</v>
      </c>
      <c r="D140" t="str">
        <f>IF(XPlan[[#This Row],[EKA]]&lt;&gt;"",IF(XPlan_rawFinal[[#This Row],[Interne-kode]]&lt;&gt;"(tom)",XPlan_rawFinal[[#This Row],[Interne-kode]],""),"")</f>
        <v>EIBHTBV</v>
      </c>
      <c r="E14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</v>
      </c>
      <c r="G140" t="str">
        <f>IF(XPlan[[#This Row],[EKA]]&lt;&gt;"",IF(XPlan_rawFinal[[#This Row],[Campus]]&lt;&gt;"(tom)",XPlan_rawFinal[[#This Row],[Campus]],""),"")</f>
        <v>Sønderborg</v>
      </c>
      <c r="H140" t="str">
        <f>IF(XPlan[[#This Row],[EKA]]&lt;&gt;"",IF(OR(XPlan_rawFinal[[#This Row],[Prøveform]]="(tom)",XPlan_rawFinal[[#This Row],[Prøveform]]=""),"",XPlan_rawFinal[[#This Row],[Prøveform]]),"")</f>
        <v>Oral examination</v>
      </c>
      <c r="I140" t="str">
        <f>IF(XPlan[[#This Row],[EKA]]&lt;&gt;"",IF(XPlan_rawFinal[[#This Row],[Eksaminator_samlet]]&lt;&gt;"",XPlan_rawFinal[[#This Row],[Eksaminator_samlet]],""),"")</f>
        <v>Per Lennart Trumpler, Silke Tegtmeier</v>
      </c>
      <c r="J140" t="str">
        <f>IF(XPlan[[#This Row],[EKA]]&lt;&gt;"",IF(OR(XPlan_rawFinal[[#This Row],[Censur]]="(tom)",XPlan_rawFinal[[#This Row],[Censur]]=""),"",XPlan_rawFinal[[#This Row],[Censur]]),"")</f>
        <v>Second examiner: Internal</v>
      </c>
      <c r="K1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140" t="s">
        <v>90</v>
      </c>
      <c r="M140" t="str">
        <f>IF(XPlan[[#This Row],[EKA]]&lt;&gt;"",IF(XPlan_rawFinal[[#This Row],[BEMÆRK]]&lt;&gt;"(tom)",XPlan_rawFinal[[#This Row],[BEMÆRK]],""),"")</f>
        <v/>
      </c>
      <c r="N14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140" t="s">
        <v>107</v>
      </c>
      <c r="R140" t="s">
        <v>275</v>
      </c>
      <c r="S140" t="s">
        <v>276</v>
      </c>
      <c r="T140" t="s">
        <v>277</v>
      </c>
      <c r="U140" t="s">
        <v>291</v>
      </c>
      <c r="V140" t="s">
        <v>95</v>
      </c>
      <c r="W140" s="4">
        <v>46191</v>
      </c>
      <c r="Y140" t="s">
        <v>504</v>
      </c>
      <c r="Z140" t="s">
        <v>111</v>
      </c>
      <c r="AA140" t="s">
        <v>98</v>
      </c>
      <c r="AB140" s="4">
        <v>46260</v>
      </c>
      <c r="AE140" t="s">
        <v>99</v>
      </c>
      <c r="AF140" t="s">
        <v>95</v>
      </c>
      <c r="AG140" t="s">
        <v>100</v>
      </c>
      <c r="AH140" t="s">
        <v>100</v>
      </c>
      <c r="AI140" t="s">
        <v>100</v>
      </c>
      <c r="AJ140" t="s">
        <v>100</v>
      </c>
      <c r="AK140" t="s">
        <v>100</v>
      </c>
      <c r="AL140" t="s">
        <v>100</v>
      </c>
      <c r="AM140" t="s">
        <v>100</v>
      </c>
      <c r="AN140" t="s">
        <v>100</v>
      </c>
      <c r="AO140" t="s">
        <v>100</v>
      </c>
      <c r="AP140" t="s">
        <v>27</v>
      </c>
      <c r="AQ140" t="s">
        <v>100</v>
      </c>
      <c r="AR140" t="s">
        <v>100</v>
      </c>
      <c r="AS140" t="s">
        <v>100</v>
      </c>
      <c r="AT140" t="s">
        <v>100</v>
      </c>
      <c r="AU140" t="s">
        <v>100</v>
      </c>
      <c r="AV140" t="s">
        <v>100</v>
      </c>
      <c r="AY140" t="s">
        <v>307</v>
      </c>
      <c r="AZ140" t="s">
        <v>308</v>
      </c>
      <c r="BA140" t="s">
        <v>309</v>
      </c>
      <c r="BB140" t="s">
        <v>167</v>
      </c>
      <c r="BC140" t="s">
        <v>95</v>
      </c>
      <c r="BD140" s="4">
        <v>46192</v>
      </c>
      <c r="BE140" s="4"/>
      <c r="BF140" t="s">
        <v>155</v>
      </c>
      <c r="BG140" t="s">
        <v>97</v>
      </c>
      <c r="BH140" t="s">
        <v>112</v>
      </c>
      <c r="BI140" s="4">
        <v>46245</v>
      </c>
      <c r="BJ140" s="4"/>
      <c r="BL140" t="s">
        <v>99</v>
      </c>
      <c r="BM140" t="s">
        <v>95</v>
      </c>
      <c r="BN140" t="s">
        <v>100</v>
      </c>
      <c r="BO140" t="s">
        <v>100</v>
      </c>
      <c r="BP140" t="s">
        <v>100</v>
      </c>
      <c r="BQ140" t="s">
        <v>100</v>
      </c>
      <c r="BR140" t="s">
        <v>100</v>
      </c>
      <c r="BS140" t="s">
        <v>100</v>
      </c>
      <c r="BT140" t="s">
        <v>24</v>
      </c>
      <c r="BU140" t="s">
        <v>100</v>
      </c>
      <c r="BV140" t="s">
        <v>100</v>
      </c>
      <c r="BW140" t="s">
        <v>100</v>
      </c>
      <c r="BX140" t="s">
        <v>100</v>
      </c>
      <c r="BY140" t="s">
        <v>100</v>
      </c>
      <c r="BZ140" t="s">
        <v>100</v>
      </c>
      <c r="CA140" t="s">
        <v>100</v>
      </c>
      <c r="CB140" t="s">
        <v>100</v>
      </c>
      <c r="CC140" t="s">
        <v>100</v>
      </c>
      <c r="CE140" t="s">
        <v>253</v>
      </c>
      <c r="CF140" s="34" t="s">
        <v>254</v>
      </c>
      <c r="CG140" s="34" t="s">
        <v>255</v>
      </c>
      <c r="CH140" s="34" t="s">
        <v>291</v>
      </c>
      <c r="CI140" s="34" t="s">
        <v>95</v>
      </c>
      <c r="CJ140" s="35">
        <v>46174</v>
      </c>
      <c r="CK140" s="35" t="s">
        <v>95</v>
      </c>
      <c r="CL140" s="34" t="s">
        <v>503</v>
      </c>
      <c r="CM140" s="32" t="s">
        <v>106</v>
      </c>
      <c r="CN140" s="34" t="s">
        <v>112</v>
      </c>
      <c r="CO140" s="35">
        <v>46244</v>
      </c>
      <c r="CP140" s="35" t="s">
        <v>95</v>
      </c>
      <c r="CQ140" s="34" t="s">
        <v>134</v>
      </c>
      <c r="CR140" t="s">
        <v>99</v>
      </c>
      <c r="CS140" t="s">
        <v>95</v>
      </c>
      <c r="CT140" t="s">
        <v>100</v>
      </c>
      <c r="CU140" t="s">
        <v>100</v>
      </c>
      <c r="CV140" t="s">
        <v>100</v>
      </c>
      <c r="CW140" t="s">
        <v>100</v>
      </c>
      <c r="CX140" t="s">
        <v>22</v>
      </c>
      <c r="CY140" t="s">
        <v>100</v>
      </c>
      <c r="CZ140" t="s">
        <v>100</v>
      </c>
      <c r="DA140" t="s">
        <v>100</v>
      </c>
      <c r="DB140" t="s">
        <v>100</v>
      </c>
      <c r="DC140" t="s">
        <v>100</v>
      </c>
      <c r="DD140" t="s">
        <v>100</v>
      </c>
      <c r="DE140" t="s">
        <v>100</v>
      </c>
      <c r="DF140" t="s">
        <v>100</v>
      </c>
      <c r="DG140" t="s">
        <v>100</v>
      </c>
      <c r="DH140" t="s">
        <v>100</v>
      </c>
      <c r="DI140" t="s">
        <v>100</v>
      </c>
      <c r="DK140" t="str">
        <f>IF(AND(XPlan_raw[[#This Row],[BEng in Electronics]]&lt;&gt;"(tom)",XPlan_raw[[#This Row],[BEng in Electronics]]&lt;&gt;""),CT$11,"")</f>
        <v/>
      </c>
      <c r="DL140" t="str">
        <f>IF(AND(XPlan_raw[[#This Row],[BEng in Mechanical Engineering]]&lt;&gt;"(tom)",XPlan_raw[[#This Row],[BEng in Mechanical Engineering]]&lt;&gt;""),CU$11,"")</f>
        <v/>
      </c>
      <c r="DM140" t="str">
        <f>IF(AND(XPlan_raw[[#This Row],[BEng in Mechatronics]]&lt;&gt;"(tom)",XPlan_raw[[#This Row],[BEng in Mechatronics]]&lt;&gt;""),CV$11,"")</f>
        <v/>
      </c>
      <c r="DN140" t="str">
        <f>IF(AND(XPlan_raw[[#This Row],[BSc in Electronics]]&lt;&gt;"(tom)",XPlan_raw[[#This Row],[BSc in Electronics]]&lt;&gt;""),CW$11,"")</f>
        <v/>
      </c>
      <c r="DO140" t="str">
        <f>IF(AND(XPlan_raw[[#This Row],[BSc in I&amp;B]]&lt;&gt;"(tom)",XPlan_raw[[#This Row],[BSc in I&amp;B]]&lt;&gt;""),CX$11,"")</f>
        <v>BSc in Enginreering, Innovation and Business - Sdb.</v>
      </c>
      <c r="DP140" t="str">
        <f>IF(AND(XPlan_raw[[#This Row],[BSc in Software]]&lt;&gt;"(tom)",XPlan_raw[[#This Row],[BSc in Software]]&lt;&gt;""),CY$11,"")</f>
        <v/>
      </c>
      <c r="DQ140" t="str">
        <f>IF(AND(XPlan_raw[[#This Row],[BSc in Mechanical Engineering]]&lt;&gt;"(tom)",XPlan_raw[[#This Row],[BSc in Mechanical Engineering]]&lt;&gt;""),CZ$11,"")</f>
        <v/>
      </c>
      <c r="DR140" t="str">
        <f>IF(AND(XPlan_raw[[#This Row],[BSc in Mechatronic Engineering]]&lt;&gt;"(tom)",XPlan_raw[[#This Row],[BSc in Mechatronic Engineering]]&lt;&gt;""),DA$11,"")</f>
        <v/>
      </c>
      <c r="DS140" t="str">
        <f>IF(AND(XPlan_raw[[#This Row],[MSc in Electronics]]&lt;&gt;"(tom)",XPlan_raw[[#This Row],[MSc in Electronics]]&lt;&gt;""),DB$11,"")</f>
        <v/>
      </c>
      <c r="DT140" t="str">
        <f>IF(AND(XPlan_raw[[#This Row],[MSc in I&amp;B]]&lt;&gt;"(tom)",XPlan_raw[[#This Row],[MSc in I&amp;B]]&lt;&gt;""),DC$11,"")</f>
        <v/>
      </c>
      <c r="DU140" t="str">
        <f>IF(AND(XPlan_raw[[#This Row],[MSc in Pysics and Technology]]&lt;&gt;"(tom)",XPlan_raw[[#This Row],[MSc in Pysics and Technology]]&lt;&gt;""),DD$11,"")</f>
        <v/>
      </c>
      <c r="DV140" t="str">
        <f>IF(AND(XPlan_raw[[#This Row],[MSc in Software]]&lt;&gt;"(tom)",XPlan_raw[[#This Row],[MSc in Software]]&lt;&gt;""),DE$11,"")</f>
        <v/>
      </c>
      <c r="DW140" t="str">
        <f>IF(AND(XPlan_raw[[#This Row],[MSc in Mechanical Engineering]]&lt;&gt;"(tom)",XPlan_raw[[#This Row],[MSc in Mechanical Engineering]]&lt;&gt;""),DF$11,"")</f>
        <v/>
      </c>
      <c r="DX140" t="str">
        <f>IF(AND(XPlan_raw[[#This Row],[MSc in Mechatronic Engineering]]&lt;&gt;"(tom)",XPlan_raw[[#This Row],[MSc in Mechatronic Engineering]]&lt;&gt;""),DG$11,"")</f>
        <v/>
      </c>
      <c r="DY140" t="str">
        <f>IF(AND(XPlan_raw[[#This Row],[MSc in Supply Chain Digitalisation ]]&lt;&gt;"(tom)",XPlan_raw[[#This Row],[MSc in Supply Chain Digitalisation ]]&lt;&gt;""),DH$11,"")</f>
        <v/>
      </c>
      <c r="DZ140" t="str">
        <f>IF(AND(XPlan_raw[[#This Row],[Enkeltfag/Exchange]]&lt;&gt;"(tom)",XPlan_raw[[#This Row],[Enkeltfag/Exchange]]&lt;&gt;""),DI$11,"")</f>
        <v/>
      </c>
      <c r="EA140">
        <f>IF(AND(XPlan_raw[[#This Row],[EKA_kode]]&lt;&gt;"(tom)",XPlan_raw[[#This Row],[EKA_kode]]&lt;&gt;""),DJ$11,"")</f>
        <v>0</v>
      </c>
    </row>
    <row r="141" spans="2:131" x14ac:dyDescent="0.25">
      <c r="B141" t="str">
        <f>IF(Q141="ja",XPlan_rawFinal[[#This Row],[EKA_kode]],"")</f>
        <v>T330007402</v>
      </c>
      <c r="C141" t="str">
        <f>IF(XPlan[[#This Row],[EKA]]&lt;&gt;"",XPlan_rawFinal[[#This Row],[eka_langtnavn]],"")</f>
        <v>Machine Dynamics</v>
      </c>
      <c r="D141" t="str">
        <f>IF(XPlan[[#This Row],[EKA]]&lt;&gt;"",IF(XPlan_rawFinal[[#This Row],[Interne-kode]]&lt;&gt;"(tom)",XPlan_rawFinal[[#This Row],[Interne-kode]],""),"")</f>
        <v>ME-MAD</v>
      </c>
      <c r="E14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18-06-2026 - 19-06-2026</v>
      </c>
      <c r="G141" t="str">
        <f>IF(XPlan[[#This Row],[EKA]]&lt;&gt;"",IF(XPlan_rawFinal[[#This Row],[Campus]]&lt;&gt;"(tom)",XPlan_rawFinal[[#This Row],[Campus]],""),"")</f>
        <v>Sønderborg</v>
      </c>
      <c r="H141" t="str">
        <f>IF(XPlan[[#This Row],[EKA]]&lt;&gt;"",IF(OR(XPlan_rawFinal[[#This Row],[Prøveform]]="(tom)",XPlan_rawFinal[[#This Row],[Prøveform]]=""),"",XPlan_rawFinal[[#This Row],[Prøveform]]),"")</f>
        <v>Oral examination</v>
      </c>
      <c r="I141" t="str">
        <f>IF(XPlan[[#This Row],[EKA]]&lt;&gt;"",IF(XPlan_rawFinal[[#This Row],[Eksaminator_samlet]]&lt;&gt;"",XPlan_rawFinal[[#This Row],[Eksaminator_samlet]],""),"")</f>
        <v>Suraj Jaiswal</v>
      </c>
      <c r="J141" t="str">
        <f>IF(XPlan[[#This Row],[EKA]]&lt;&gt;"",IF(OR(XPlan_rawFinal[[#This Row],[Censur]]="(tom)",XPlan_rawFinal[[#This Row],[Censur]]=""),"",XPlan_rawFinal[[#This Row],[Censur]]),"")</f>
        <v>Second examiner: Internal</v>
      </c>
      <c r="K1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41" t="s">
        <v>90</v>
      </c>
      <c r="M141" t="str">
        <f>IF(XPlan[[#This Row],[EKA]]&lt;&gt;"",IF(XPlan_rawFinal[[#This Row],[BEMÆRK]]&lt;&gt;"(tom)",XPlan_rawFinal[[#This Row],[BEMÆRK]],""),"")</f>
        <v/>
      </c>
      <c r="N14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Sdb.,,,Exchange students,All exams</v>
      </c>
      <c r="Q141" t="s">
        <v>107</v>
      </c>
      <c r="R141" t="s">
        <v>324</v>
      </c>
      <c r="S141" t="s">
        <v>325</v>
      </c>
      <c r="T141" t="s">
        <v>326</v>
      </c>
      <c r="U141" t="s">
        <v>291</v>
      </c>
      <c r="V141" t="s">
        <v>95</v>
      </c>
      <c r="W141" s="4">
        <v>46191</v>
      </c>
      <c r="X141" s="4">
        <v>46192</v>
      </c>
      <c r="Y141" t="s">
        <v>154</v>
      </c>
      <c r="Z141" t="s">
        <v>111</v>
      </c>
      <c r="AA141" t="s">
        <v>98</v>
      </c>
      <c r="AB141" s="4">
        <v>46252</v>
      </c>
      <c r="AE141" t="s">
        <v>99</v>
      </c>
      <c r="AF141" t="s">
        <v>95</v>
      </c>
      <c r="AG141" t="s">
        <v>100</v>
      </c>
      <c r="AH141" t="s">
        <v>100</v>
      </c>
      <c r="AI141" t="s">
        <v>100</v>
      </c>
      <c r="AJ141" t="s">
        <v>100</v>
      </c>
      <c r="AK141" t="s">
        <v>100</v>
      </c>
      <c r="AL141" t="s">
        <v>100</v>
      </c>
      <c r="AM141" t="s">
        <v>100</v>
      </c>
      <c r="AN141" t="s">
        <v>100</v>
      </c>
      <c r="AO141" t="s">
        <v>100</v>
      </c>
      <c r="AP141" t="s">
        <v>100</v>
      </c>
      <c r="AQ141" t="s">
        <v>100</v>
      </c>
      <c r="AR141" t="s">
        <v>100</v>
      </c>
      <c r="AS141" t="s">
        <v>30</v>
      </c>
      <c r="AT141" t="s">
        <v>100</v>
      </c>
      <c r="AU141" t="s">
        <v>100</v>
      </c>
      <c r="AV141" t="s">
        <v>33</v>
      </c>
      <c r="AY141" t="s">
        <v>387</v>
      </c>
      <c r="AZ141" t="s">
        <v>388</v>
      </c>
      <c r="BA141" t="s">
        <v>389</v>
      </c>
      <c r="BB141" t="s">
        <v>95</v>
      </c>
      <c r="BC141" t="s">
        <v>95</v>
      </c>
      <c r="BD141" s="4">
        <v>46192</v>
      </c>
      <c r="BE141" s="4"/>
      <c r="BF141" t="s">
        <v>517</v>
      </c>
      <c r="BG141" t="s">
        <v>102</v>
      </c>
      <c r="BH141" t="s">
        <v>98</v>
      </c>
      <c r="BI141" s="4">
        <v>46252</v>
      </c>
      <c r="BJ141" s="4"/>
      <c r="BL141" t="s">
        <v>99</v>
      </c>
      <c r="BM141" t="s">
        <v>95</v>
      </c>
      <c r="BN141" t="s">
        <v>100</v>
      </c>
      <c r="BO141" t="s">
        <v>100</v>
      </c>
      <c r="BP141" t="s">
        <v>100</v>
      </c>
      <c r="BQ141" t="s">
        <v>100</v>
      </c>
      <c r="BR141" t="s">
        <v>100</v>
      </c>
      <c r="BS141" t="s">
        <v>100</v>
      </c>
      <c r="BT141" t="s">
        <v>100</v>
      </c>
      <c r="BU141" t="s">
        <v>100</v>
      </c>
      <c r="BV141" t="s">
        <v>100</v>
      </c>
      <c r="BW141" t="s">
        <v>100</v>
      </c>
      <c r="BX141" t="s">
        <v>100</v>
      </c>
      <c r="BY141" t="s">
        <v>100</v>
      </c>
      <c r="BZ141" t="s">
        <v>100</v>
      </c>
      <c r="CA141" t="s">
        <v>31</v>
      </c>
      <c r="CB141" t="s">
        <v>100</v>
      </c>
      <c r="CC141" t="s">
        <v>33</v>
      </c>
      <c r="CE141" t="s">
        <v>262</v>
      </c>
      <c r="CF141" s="34" t="s">
        <v>263</v>
      </c>
      <c r="CG141" s="34" t="s">
        <v>264</v>
      </c>
      <c r="CH141" s="34" t="s">
        <v>167</v>
      </c>
      <c r="CI141" s="34" t="s">
        <v>95</v>
      </c>
      <c r="CJ141" s="35">
        <v>46174</v>
      </c>
      <c r="CK141" s="35" t="s">
        <v>95</v>
      </c>
      <c r="CL141" s="34" t="s">
        <v>113</v>
      </c>
      <c r="CM141" s="32" t="s">
        <v>106</v>
      </c>
      <c r="CN141" s="34" t="s">
        <v>112</v>
      </c>
      <c r="CO141" s="35">
        <v>46244</v>
      </c>
      <c r="CP141" s="35" t="s">
        <v>95</v>
      </c>
      <c r="CQ141" s="34" t="s">
        <v>134</v>
      </c>
      <c r="CR141" t="s">
        <v>99</v>
      </c>
      <c r="CS141" t="s">
        <v>95</v>
      </c>
      <c r="CT141" t="s">
        <v>100</v>
      </c>
      <c r="CU141" t="s">
        <v>100</v>
      </c>
      <c r="CV141" t="s">
        <v>100</v>
      </c>
      <c r="CW141" t="s">
        <v>100</v>
      </c>
      <c r="CX141" t="s">
        <v>22</v>
      </c>
      <c r="CY141" t="s">
        <v>100</v>
      </c>
      <c r="CZ141" t="s">
        <v>100</v>
      </c>
      <c r="DA141" t="s">
        <v>100</v>
      </c>
      <c r="DB141" t="s">
        <v>100</v>
      </c>
      <c r="DC141" t="s">
        <v>100</v>
      </c>
      <c r="DD141" t="s">
        <v>100</v>
      </c>
      <c r="DE141" t="s">
        <v>100</v>
      </c>
      <c r="DF141" t="s">
        <v>100</v>
      </c>
      <c r="DG141" t="s">
        <v>100</v>
      </c>
      <c r="DH141" t="s">
        <v>100</v>
      </c>
      <c r="DI141" t="s">
        <v>100</v>
      </c>
      <c r="DK141" t="str">
        <f>IF(AND(XPlan_raw[[#This Row],[BEng in Electronics]]&lt;&gt;"(tom)",XPlan_raw[[#This Row],[BEng in Electronics]]&lt;&gt;""),CT$11,"")</f>
        <v/>
      </c>
      <c r="DL141" t="str">
        <f>IF(AND(XPlan_raw[[#This Row],[BEng in Mechanical Engineering]]&lt;&gt;"(tom)",XPlan_raw[[#This Row],[BEng in Mechanical Engineering]]&lt;&gt;""),CU$11,"")</f>
        <v/>
      </c>
      <c r="DM141" t="str">
        <f>IF(AND(XPlan_raw[[#This Row],[BEng in Mechatronics]]&lt;&gt;"(tom)",XPlan_raw[[#This Row],[BEng in Mechatronics]]&lt;&gt;""),CV$11,"")</f>
        <v/>
      </c>
      <c r="DN141" t="str">
        <f>IF(AND(XPlan_raw[[#This Row],[BSc in Electronics]]&lt;&gt;"(tom)",XPlan_raw[[#This Row],[BSc in Electronics]]&lt;&gt;""),CW$11,"")</f>
        <v/>
      </c>
      <c r="DO141" t="str">
        <f>IF(AND(XPlan_raw[[#This Row],[BSc in I&amp;B]]&lt;&gt;"(tom)",XPlan_raw[[#This Row],[BSc in I&amp;B]]&lt;&gt;""),CX$11,"")</f>
        <v>BSc in Enginreering, Innovation and Business - Sdb.</v>
      </c>
      <c r="DP141" t="str">
        <f>IF(AND(XPlan_raw[[#This Row],[BSc in Software]]&lt;&gt;"(tom)",XPlan_raw[[#This Row],[BSc in Software]]&lt;&gt;""),CY$11,"")</f>
        <v/>
      </c>
      <c r="DQ141" t="str">
        <f>IF(AND(XPlan_raw[[#This Row],[BSc in Mechanical Engineering]]&lt;&gt;"(tom)",XPlan_raw[[#This Row],[BSc in Mechanical Engineering]]&lt;&gt;""),CZ$11,"")</f>
        <v/>
      </c>
      <c r="DR141" t="str">
        <f>IF(AND(XPlan_raw[[#This Row],[BSc in Mechatronic Engineering]]&lt;&gt;"(tom)",XPlan_raw[[#This Row],[BSc in Mechatronic Engineering]]&lt;&gt;""),DA$11,"")</f>
        <v/>
      </c>
      <c r="DS141" t="str">
        <f>IF(AND(XPlan_raw[[#This Row],[MSc in Electronics]]&lt;&gt;"(tom)",XPlan_raw[[#This Row],[MSc in Electronics]]&lt;&gt;""),DB$11,"")</f>
        <v/>
      </c>
      <c r="DT141" t="str">
        <f>IF(AND(XPlan_raw[[#This Row],[MSc in I&amp;B]]&lt;&gt;"(tom)",XPlan_raw[[#This Row],[MSc in I&amp;B]]&lt;&gt;""),DC$11,"")</f>
        <v/>
      </c>
      <c r="DU141" t="str">
        <f>IF(AND(XPlan_raw[[#This Row],[MSc in Pysics and Technology]]&lt;&gt;"(tom)",XPlan_raw[[#This Row],[MSc in Pysics and Technology]]&lt;&gt;""),DD$11,"")</f>
        <v/>
      </c>
      <c r="DV141" t="str">
        <f>IF(AND(XPlan_raw[[#This Row],[MSc in Software]]&lt;&gt;"(tom)",XPlan_raw[[#This Row],[MSc in Software]]&lt;&gt;""),DE$11,"")</f>
        <v/>
      </c>
      <c r="DW141" t="str">
        <f>IF(AND(XPlan_raw[[#This Row],[MSc in Mechanical Engineering]]&lt;&gt;"(tom)",XPlan_raw[[#This Row],[MSc in Mechanical Engineering]]&lt;&gt;""),DF$11,"")</f>
        <v/>
      </c>
      <c r="DX141" t="str">
        <f>IF(AND(XPlan_raw[[#This Row],[MSc in Mechatronic Engineering]]&lt;&gt;"(tom)",XPlan_raw[[#This Row],[MSc in Mechatronic Engineering]]&lt;&gt;""),DG$11,"")</f>
        <v/>
      </c>
      <c r="DY141" t="str">
        <f>IF(AND(XPlan_raw[[#This Row],[MSc in Supply Chain Digitalisation ]]&lt;&gt;"(tom)",XPlan_raw[[#This Row],[MSc in Supply Chain Digitalisation ]]&lt;&gt;""),DH$11,"")</f>
        <v/>
      </c>
      <c r="DZ141" t="str">
        <f>IF(AND(XPlan_raw[[#This Row],[Enkeltfag/Exchange]]&lt;&gt;"(tom)",XPlan_raw[[#This Row],[Enkeltfag/Exchange]]&lt;&gt;""),DI$11,"")</f>
        <v/>
      </c>
      <c r="EA141">
        <f>IF(AND(XPlan_raw[[#This Row],[EKA_kode]]&lt;&gt;"(tom)",XPlan_raw[[#This Row],[EKA_kode]]&lt;&gt;""),DJ$11,"")</f>
        <v>0</v>
      </c>
    </row>
    <row r="142" spans="2:131" x14ac:dyDescent="0.25">
      <c r="B142" t="str">
        <f>IF(Q142="ja",XPlan_rawFinal[[#This Row],[EKA_kode]],"")</f>
        <v>T340057402</v>
      </c>
      <c r="C142" t="str">
        <f>IF(XPlan[[#This Row],[EKA]]&lt;&gt;"",XPlan_rawFinal[[#This Row],[eka_langtnavn]],"")</f>
        <v>Optics for Engineers</v>
      </c>
      <c r="D142" t="str">
        <f>IF(XPlan[[#This Row],[EKA]]&lt;&gt;"",IF(XPlan_rawFinal[[#This Row],[Interne-kode]]&lt;&gt;"(tom)",XPlan_rawFinal[[#This Row],[Interne-kode]],""),"")</f>
        <v>MC-OPE</v>
      </c>
      <c r="E14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4,6</v>
      </c>
      <c r="F1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18-06-2026</v>
      </c>
      <c r="G142" t="str">
        <f>IF(XPlan[[#This Row],[EKA]]&lt;&gt;"",IF(XPlan_rawFinal[[#This Row],[Campus]]&lt;&gt;"(tom)",XPlan_rawFinal[[#This Row],[Campus]],""),"")</f>
        <v>Sønderborg</v>
      </c>
      <c r="H142" t="str">
        <f>IF(XPlan[[#This Row],[EKA]]&lt;&gt;"",IF(OR(XPlan_rawFinal[[#This Row],[Prøveform]]="(tom)",XPlan_rawFinal[[#This Row],[Prøveform]]=""),"",XPlan_rawFinal[[#This Row],[Prøveform]]),"")</f>
        <v>Oral examination</v>
      </c>
      <c r="I142" t="str">
        <f>IF(XPlan[[#This Row],[EKA]]&lt;&gt;"",IF(XPlan_rawFinal[[#This Row],[Eksaminator_samlet]]&lt;&gt;"",XPlan_rawFinal[[#This Row],[Eksaminator_samlet]],""),"")</f>
        <v>Jacek Fiutowski</v>
      </c>
      <c r="J142" t="str">
        <f>IF(XPlan[[#This Row],[EKA]]&lt;&gt;"",IF(OR(XPlan_rawFinal[[#This Row],[Censur]]="(tom)",XPlan_rawFinal[[#This Row],[Censur]]=""),"",XPlan_rawFinal[[#This Row],[Censur]]),"")</f>
        <v>Second examiner: Internal</v>
      </c>
      <c r="K1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25-08-2026</v>
      </c>
      <c r="L142" t="s">
        <v>90</v>
      </c>
      <c r="M142" t="str">
        <f>IF(XPlan[[#This Row],[EKA]]&lt;&gt;"",IF(XPlan_rawFinal[[#This Row],[BEMÆRK]]&lt;&gt;"(tom)",XPlan_rawFinal[[#This Row],[BEMÆRK]],""),"")</f>
        <v/>
      </c>
      <c r="N14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Sdb.,BSc in Enginreering, Innovation and Business - Sdb.,,,BSc in Mechatronic Engineering - Sdb.,,,,,,,,Exchange students,All exams</v>
      </c>
      <c r="Q142" t="s">
        <v>107</v>
      </c>
      <c r="R142" t="s">
        <v>339</v>
      </c>
      <c r="S142" t="s">
        <v>340</v>
      </c>
      <c r="T142" t="s">
        <v>341</v>
      </c>
      <c r="U142" t="s">
        <v>167</v>
      </c>
      <c r="V142" t="s">
        <v>149</v>
      </c>
      <c r="W142" s="4">
        <v>46191</v>
      </c>
      <c r="Y142" t="s">
        <v>179</v>
      </c>
      <c r="Z142" t="s">
        <v>111</v>
      </c>
      <c r="AA142" t="s">
        <v>98</v>
      </c>
      <c r="AB142" s="4">
        <v>46259</v>
      </c>
      <c r="AE142" t="s">
        <v>99</v>
      </c>
      <c r="AF142" t="s">
        <v>95</v>
      </c>
      <c r="AG142" t="s">
        <v>100</v>
      </c>
      <c r="AH142" t="s">
        <v>100</v>
      </c>
      <c r="AI142" t="s">
        <v>100</v>
      </c>
      <c r="AJ142" t="s">
        <v>21</v>
      </c>
      <c r="AK142" t="s">
        <v>22</v>
      </c>
      <c r="AL142" t="s">
        <v>100</v>
      </c>
      <c r="AM142" t="s">
        <v>100</v>
      </c>
      <c r="AN142" t="s">
        <v>25</v>
      </c>
      <c r="AO142" t="s">
        <v>100</v>
      </c>
      <c r="AP142" t="s">
        <v>100</v>
      </c>
      <c r="AQ142" t="s">
        <v>100</v>
      </c>
      <c r="AR142" t="s">
        <v>100</v>
      </c>
      <c r="AS142" t="s">
        <v>100</v>
      </c>
      <c r="AT142" t="s">
        <v>100</v>
      </c>
      <c r="AU142" t="s">
        <v>100</v>
      </c>
      <c r="AV142" t="s">
        <v>33</v>
      </c>
      <c r="AY142" t="s">
        <v>498</v>
      </c>
      <c r="AZ142" t="s">
        <v>499</v>
      </c>
      <c r="BA142" t="s">
        <v>500</v>
      </c>
      <c r="BB142" t="s">
        <v>95</v>
      </c>
      <c r="BC142" t="s">
        <v>95</v>
      </c>
      <c r="BD142" s="4">
        <v>46192</v>
      </c>
      <c r="BE142" s="4"/>
      <c r="BF142" t="s">
        <v>207</v>
      </c>
      <c r="BG142" t="s">
        <v>109</v>
      </c>
      <c r="BH142" t="s">
        <v>112</v>
      </c>
      <c r="BI142" s="4">
        <v>46265</v>
      </c>
      <c r="BJ142" s="4"/>
      <c r="BL142" t="s">
        <v>99</v>
      </c>
      <c r="BM142" t="s">
        <v>95</v>
      </c>
      <c r="BN142" t="s">
        <v>100</v>
      </c>
      <c r="BO142" t="s">
        <v>100</v>
      </c>
      <c r="BP142" t="s">
        <v>100</v>
      </c>
      <c r="BQ142" t="s">
        <v>100</v>
      </c>
      <c r="BR142" t="s">
        <v>100</v>
      </c>
      <c r="BS142" t="s">
        <v>100</v>
      </c>
      <c r="BT142" t="s">
        <v>100</v>
      </c>
      <c r="BU142" t="s">
        <v>100</v>
      </c>
      <c r="BV142" t="s">
        <v>100</v>
      </c>
      <c r="BW142" t="s">
        <v>100</v>
      </c>
      <c r="BX142" t="s">
        <v>100</v>
      </c>
      <c r="BY142" t="s">
        <v>29</v>
      </c>
      <c r="BZ142" t="s">
        <v>100</v>
      </c>
      <c r="CA142" t="s">
        <v>100</v>
      </c>
      <c r="CB142" t="s">
        <v>100</v>
      </c>
      <c r="CC142" t="s">
        <v>100</v>
      </c>
      <c r="CE142" t="s">
        <v>275</v>
      </c>
      <c r="CF142" s="34" t="s">
        <v>276</v>
      </c>
      <c r="CG142" s="34" t="s">
        <v>277</v>
      </c>
      <c r="CH142" s="34" t="s">
        <v>291</v>
      </c>
      <c r="CI142" s="34" t="s">
        <v>95</v>
      </c>
      <c r="CJ142" s="35">
        <v>46174</v>
      </c>
      <c r="CK142" s="35" t="s">
        <v>95</v>
      </c>
      <c r="CL142" s="34" t="s">
        <v>504</v>
      </c>
      <c r="CM142" s="32" t="s">
        <v>106</v>
      </c>
      <c r="CN142" s="34" t="s">
        <v>98</v>
      </c>
      <c r="CO142" s="35">
        <v>46244</v>
      </c>
      <c r="CP142" s="35" t="s">
        <v>95</v>
      </c>
      <c r="CQ142" s="34"/>
      <c r="CR142" t="s">
        <v>99</v>
      </c>
      <c r="CS142" t="s">
        <v>95</v>
      </c>
      <c r="CT142" t="s">
        <v>100</v>
      </c>
      <c r="CU142" t="s">
        <v>100</v>
      </c>
      <c r="CV142" t="s">
        <v>100</v>
      </c>
      <c r="CW142" t="s">
        <v>100</v>
      </c>
      <c r="CX142" t="s">
        <v>100</v>
      </c>
      <c r="CY142" t="s">
        <v>100</v>
      </c>
      <c r="CZ142" t="s">
        <v>100</v>
      </c>
      <c r="DA142" t="s">
        <v>100</v>
      </c>
      <c r="DB142" t="s">
        <v>100</v>
      </c>
      <c r="DC142" t="s">
        <v>27</v>
      </c>
      <c r="DD142" t="s">
        <v>100</v>
      </c>
      <c r="DE142" t="s">
        <v>100</v>
      </c>
      <c r="DF142" t="s">
        <v>100</v>
      </c>
      <c r="DG142" t="s">
        <v>100</v>
      </c>
      <c r="DH142" t="s">
        <v>100</v>
      </c>
      <c r="DI142" t="s">
        <v>100</v>
      </c>
      <c r="DK142" t="str">
        <f>IF(AND(XPlan_raw[[#This Row],[BEng in Electronics]]&lt;&gt;"(tom)",XPlan_raw[[#This Row],[BEng in Electronics]]&lt;&gt;""),CT$11,"")</f>
        <v/>
      </c>
      <c r="DL142" t="str">
        <f>IF(AND(XPlan_raw[[#This Row],[BEng in Mechanical Engineering]]&lt;&gt;"(tom)",XPlan_raw[[#This Row],[BEng in Mechanical Engineering]]&lt;&gt;""),CU$11,"")</f>
        <v/>
      </c>
      <c r="DM142" t="str">
        <f>IF(AND(XPlan_raw[[#This Row],[BEng in Mechatronics]]&lt;&gt;"(tom)",XPlan_raw[[#This Row],[BEng in Mechatronics]]&lt;&gt;""),CV$11,"")</f>
        <v/>
      </c>
      <c r="DN142" t="str">
        <f>IF(AND(XPlan_raw[[#This Row],[BSc in Electronics]]&lt;&gt;"(tom)",XPlan_raw[[#This Row],[BSc in Electronics]]&lt;&gt;""),CW$11,"")</f>
        <v/>
      </c>
      <c r="DO142" t="str">
        <f>IF(AND(XPlan_raw[[#This Row],[BSc in I&amp;B]]&lt;&gt;"(tom)",XPlan_raw[[#This Row],[BSc in I&amp;B]]&lt;&gt;""),CX$11,"")</f>
        <v/>
      </c>
      <c r="DP142" t="str">
        <f>IF(AND(XPlan_raw[[#This Row],[BSc in Software]]&lt;&gt;"(tom)",XPlan_raw[[#This Row],[BSc in Software]]&lt;&gt;""),CY$11,"")</f>
        <v/>
      </c>
      <c r="DQ142" t="str">
        <f>IF(AND(XPlan_raw[[#This Row],[BSc in Mechanical Engineering]]&lt;&gt;"(tom)",XPlan_raw[[#This Row],[BSc in Mechanical Engineering]]&lt;&gt;""),CZ$11,"")</f>
        <v/>
      </c>
      <c r="DR142" t="str">
        <f>IF(AND(XPlan_raw[[#This Row],[BSc in Mechatronic Engineering]]&lt;&gt;"(tom)",XPlan_raw[[#This Row],[BSc in Mechatronic Engineering]]&lt;&gt;""),DA$11,"")</f>
        <v/>
      </c>
      <c r="DS142" t="str">
        <f>IF(AND(XPlan_raw[[#This Row],[MSc in Electronics]]&lt;&gt;"(tom)",XPlan_raw[[#This Row],[MSc in Electronics]]&lt;&gt;""),DB$11,"")</f>
        <v/>
      </c>
      <c r="DT142" t="str">
        <f>IF(AND(XPlan_raw[[#This Row],[MSc in I&amp;B]]&lt;&gt;"(tom)",XPlan_raw[[#This Row],[MSc in I&amp;B]]&lt;&gt;""),DC$11,"")</f>
        <v>MSc in Enginreering, Innovation and Business - Sdb.</v>
      </c>
      <c r="DU142" t="str">
        <f>IF(AND(XPlan_raw[[#This Row],[MSc in Pysics and Technology]]&lt;&gt;"(tom)",XPlan_raw[[#This Row],[MSc in Pysics and Technology]]&lt;&gt;""),DD$11,"")</f>
        <v/>
      </c>
      <c r="DV142" t="str">
        <f>IF(AND(XPlan_raw[[#This Row],[MSc in Software]]&lt;&gt;"(tom)",XPlan_raw[[#This Row],[MSc in Software]]&lt;&gt;""),DE$11,"")</f>
        <v/>
      </c>
      <c r="DW142" t="str">
        <f>IF(AND(XPlan_raw[[#This Row],[MSc in Mechanical Engineering]]&lt;&gt;"(tom)",XPlan_raw[[#This Row],[MSc in Mechanical Engineering]]&lt;&gt;""),DF$11,"")</f>
        <v/>
      </c>
      <c r="DX142" t="str">
        <f>IF(AND(XPlan_raw[[#This Row],[MSc in Mechatronic Engineering]]&lt;&gt;"(tom)",XPlan_raw[[#This Row],[MSc in Mechatronic Engineering]]&lt;&gt;""),DG$11,"")</f>
        <v/>
      </c>
      <c r="DY142" t="str">
        <f>IF(AND(XPlan_raw[[#This Row],[MSc in Supply Chain Digitalisation ]]&lt;&gt;"(tom)",XPlan_raw[[#This Row],[MSc in Supply Chain Digitalisation ]]&lt;&gt;""),DH$11,"")</f>
        <v/>
      </c>
      <c r="DZ142" t="str">
        <f>IF(AND(XPlan_raw[[#This Row],[Enkeltfag/Exchange]]&lt;&gt;"(tom)",XPlan_raw[[#This Row],[Enkeltfag/Exchange]]&lt;&gt;""),DI$11,"")</f>
        <v/>
      </c>
      <c r="EA142">
        <f>IF(AND(XPlan_raw[[#This Row],[EKA_kode]]&lt;&gt;"(tom)",XPlan_raw[[#This Row],[EKA_kode]]&lt;&gt;""),DJ$11,"")</f>
        <v>0</v>
      </c>
    </row>
    <row r="143" spans="2:131" x14ac:dyDescent="0.25">
      <c r="B143" t="str">
        <f>IF(Q143="ja",XPlan_rawFinal[[#This Row],[EKA_kode]],"")</f>
        <v>T370036402</v>
      </c>
      <c r="C143" t="str">
        <f>IF(XPlan[[#This Row],[EKA]]&lt;&gt;"",XPlan_rawFinal[[#This Row],[eka_langtnavn]],"")</f>
        <v>Cleanroom Microfabrication</v>
      </c>
      <c r="D143" t="str">
        <f>IF(XPlan[[#This Row],[EKA]]&lt;&gt;"",IF(XPlan_rawFinal[[#This Row],[Interne-kode]]&lt;&gt;"(tom)",XPlan_rawFinal[[#This Row],[Interne-kode]],""),"")</f>
        <v>EE-CLM</v>
      </c>
      <c r="E14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6,4</v>
      </c>
      <c r="F1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19-06-2026</v>
      </c>
      <c r="G143" t="str">
        <f>IF(XPlan[[#This Row],[EKA]]&lt;&gt;"",IF(XPlan_rawFinal[[#This Row],[Campus]]&lt;&gt;"(tom)",XPlan_rawFinal[[#This Row],[Campus]],""),"")</f>
        <v>Sønderborg</v>
      </c>
      <c r="H143" t="str">
        <f>IF(XPlan[[#This Row],[EKA]]&lt;&gt;"",IF(OR(XPlan_rawFinal[[#This Row],[Prøveform]]="(tom)",XPlan_rawFinal[[#This Row],[Prøveform]]=""),"",XPlan_rawFinal[[#This Row],[Prøveform]]),"")</f>
        <v>Oral examination</v>
      </c>
      <c r="I143" t="str">
        <f>IF(XPlan[[#This Row],[EKA]]&lt;&gt;"",IF(XPlan_rawFinal[[#This Row],[Eksaminator_samlet]]&lt;&gt;"",XPlan_rawFinal[[#This Row],[Eksaminator_samlet]],""),"")</f>
        <v>Jakob Kjelstrup-Hansen</v>
      </c>
      <c r="J143" t="str">
        <f>IF(XPlan[[#This Row],[EKA]]&lt;&gt;"",IF(OR(XPlan_rawFinal[[#This Row],[Censur]]="(tom)",XPlan_rawFinal[[#This Row],[Censur]]=""),"",XPlan_rawFinal[[#This Row],[Censur]]),"")</f>
        <v>Second examiner: Internal</v>
      </c>
      <c r="K1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12-08-2026</v>
      </c>
      <c r="L143" t="s">
        <v>90</v>
      </c>
      <c r="M143" t="str">
        <f>IF(XPlan[[#This Row],[EKA]]&lt;&gt;"",IF(XPlan_rawFinal[[#This Row],[BEMÆRK]]&lt;&gt;"(tom)",XPlan_rawFinal[[#This Row],[BEMÆRK]],""),"")</f>
        <v/>
      </c>
      <c r="N14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Sdb.,,,,BSc in Mechatronic Engineering - Sdb.,,,,,,,,Exchange students,All exams</v>
      </c>
      <c r="Q143" t="s">
        <v>107</v>
      </c>
      <c r="R143" t="s">
        <v>187</v>
      </c>
      <c r="S143" t="s">
        <v>188</v>
      </c>
      <c r="T143" t="s">
        <v>189</v>
      </c>
      <c r="U143" t="s">
        <v>149</v>
      </c>
      <c r="V143" t="s">
        <v>167</v>
      </c>
      <c r="W143" s="4">
        <v>46192</v>
      </c>
      <c r="Y143" t="s">
        <v>190</v>
      </c>
      <c r="Z143" t="s">
        <v>111</v>
      </c>
      <c r="AA143" t="s">
        <v>98</v>
      </c>
      <c r="AB143" s="4">
        <v>46246</v>
      </c>
      <c r="AE143" t="s">
        <v>99</v>
      </c>
      <c r="AF143" t="s">
        <v>95</v>
      </c>
      <c r="AG143" t="s">
        <v>100</v>
      </c>
      <c r="AH143" t="s">
        <v>100</v>
      </c>
      <c r="AI143" t="s">
        <v>100</v>
      </c>
      <c r="AJ143" t="s">
        <v>21</v>
      </c>
      <c r="AK143" t="s">
        <v>100</v>
      </c>
      <c r="AL143" t="s">
        <v>100</v>
      </c>
      <c r="AM143" t="s">
        <v>100</v>
      </c>
      <c r="AN143" t="s">
        <v>25</v>
      </c>
      <c r="AO143" t="s">
        <v>100</v>
      </c>
      <c r="AP143" t="s">
        <v>100</v>
      </c>
      <c r="AQ143" t="s">
        <v>100</v>
      </c>
      <c r="AR143" t="s">
        <v>100</v>
      </c>
      <c r="AS143" t="s">
        <v>100</v>
      </c>
      <c r="AT143" t="s">
        <v>100</v>
      </c>
      <c r="AU143" t="s">
        <v>100</v>
      </c>
      <c r="AV143" t="s">
        <v>33</v>
      </c>
      <c r="AY143" t="s">
        <v>142</v>
      </c>
      <c r="AZ143" t="s">
        <v>143</v>
      </c>
      <c r="BA143" t="s">
        <v>144</v>
      </c>
      <c r="BB143" t="s">
        <v>149</v>
      </c>
      <c r="BC143" t="s">
        <v>95</v>
      </c>
      <c r="BD143" s="4">
        <v>46192</v>
      </c>
      <c r="BE143" s="4"/>
      <c r="BF143" t="s">
        <v>145</v>
      </c>
      <c r="BG143" t="s">
        <v>111</v>
      </c>
      <c r="BH143" t="s">
        <v>98</v>
      </c>
      <c r="BI143" s="4">
        <v>46260</v>
      </c>
      <c r="BJ143" s="4"/>
      <c r="BL143" t="s">
        <v>99</v>
      </c>
      <c r="BM143" t="s">
        <v>95</v>
      </c>
      <c r="BN143" t="s">
        <v>100</v>
      </c>
      <c r="BO143" t="s">
        <v>19</v>
      </c>
      <c r="BP143" t="s">
        <v>100</v>
      </c>
      <c r="BQ143" t="s">
        <v>100</v>
      </c>
      <c r="BR143" t="s">
        <v>100</v>
      </c>
      <c r="BS143" t="s">
        <v>100</v>
      </c>
      <c r="BT143" t="s">
        <v>24</v>
      </c>
      <c r="BU143" t="s">
        <v>100</v>
      </c>
      <c r="BV143" t="s">
        <v>100</v>
      </c>
      <c r="BW143" t="s">
        <v>100</v>
      </c>
      <c r="BX143" t="s">
        <v>100</v>
      </c>
      <c r="BY143" t="s">
        <v>100</v>
      </c>
      <c r="BZ143" t="s">
        <v>100</v>
      </c>
      <c r="CA143" t="s">
        <v>100</v>
      </c>
      <c r="CB143" t="s">
        <v>100</v>
      </c>
      <c r="CC143" t="s">
        <v>100</v>
      </c>
      <c r="CE143" t="s">
        <v>288</v>
      </c>
      <c r="CF143" s="34" t="s">
        <v>289</v>
      </c>
      <c r="CG143" s="34" t="s">
        <v>290</v>
      </c>
      <c r="CH143" s="34" t="s">
        <v>291</v>
      </c>
      <c r="CI143" s="34" t="s">
        <v>95</v>
      </c>
      <c r="CJ143" s="35">
        <v>46174</v>
      </c>
      <c r="CK143" s="35" t="s">
        <v>95</v>
      </c>
      <c r="CL143" s="34" t="s">
        <v>506</v>
      </c>
      <c r="CM143" s="32" t="s">
        <v>106</v>
      </c>
      <c r="CN143" s="34" t="s">
        <v>98</v>
      </c>
      <c r="CO143" s="35">
        <v>46244</v>
      </c>
      <c r="CP143" s="35" t="s">
        <v>95</v>
      </c>
      <c r="CQ143" s="34"/>
      <c r="CR143" t="s">
        <v>99</v>
      </c>
      <c r="CS143" t="s">
        <v>95</v>
      </c>
      <c r="CT143" t="s">
        <v>100</v>
      </c>
      <c r="CU143" t="s">
        <v>100</v>
      </c>
      <c r="CV143" t="s">
        <v>100</v>
      </c>
      <c r="CW143" t="s">
        <v>100</v>
      </c>
      <c r="CX143" t="s">
        <v>100</v>
      </c>
      <c r="CY143" t="s">
        <v>100</v>
      </c>
      <c r="CZ143" t="s">
        <v>24</v>
      </c>
      <c r="DA143" t="s">
        <v>100</v>
      </c>
      <c r="DB143" t="s">
        <v>100</v>
      </c>
      <c r="DC143" t="s">
        <v>100</v>
      </c>
      <c r="DD143" t="s">
        <v>100</v>
      </c>
      <c r="DE143" t="s">
        <v>100</v>
      </c>
      <c r="DF143" t="s">
        <v>100</v>
      </c>
      <c r="DG143" t="s">
        <v>100</v>
      </c>
      <c r="DH143" t="s">
        <v>100</v>
      </c>
      <c r="DI143" t="s">
        <v>100</v>
      </c>
      <c r="DK143" t="str">
        <f>IF(AND(XPlan_raw[[#This Row],[BEng in Electronics]]&lt;&gt;"(tom)",XPlan_raw[[#This Row],[BEng in Electronics]]&lt;&gt;""),CT$11,"")</f>
        <v/>
      </c>
      <c r="DL143" t="str">
        <f>IF(AND(XPlan_raw[[#This Row],[BEng in Mechanical Engineering]]&lt;&gt;"(tom)",XPlan_raw[[#This Row],[BEng in Mechanical Engineering]]&lt;&gt;""),CU$11,"")</f>
        <v/>
      </c>
      <c r="DM143" t="str">
        <f>IF(AND(XPlan_raw[[#This Row],[BEng in Mechatronics]]&lt;&gt;"(tom)",XPlan_raw[[#This Row],[BEng in Mechatronics]]&lt;&gt;""),CV$11,"")</f>
        <v/>
      </c>
      <c r="DN143" t="str">
        <f>IF(AND(XPlan_raw[[#This Row],[BSc in Electronics]]&lt;&gt;"(tom)",XPlan_raw[[#This Row],[BSc in Electronics]]&lt;&gt;""),CW$11,"")</f>
        <v/>
      </c>
      <c r="DO143" t="str">
        <f>IF(AND(XPlan_raw[[#This Row],[BSc in I&amp;B]]&lt;&gt;"(tom)",XPlan_raw[[#This Row],[BSc in I&amp;B]]&lt;&gt;""),CX$11,"")</f>
        <v/>
      </c>
      <c r="DP143" t="str">
        <f>IF(AND(XPlan_raw[[#This Row],[BSc in Software]]&lt;&gt;"(tom)",XPlan_raw[[#This Row],[BSc in Software]]&lt;&gt;""),CY$11,"")</f>
        <v/>
      </c>
      <c r="DQ143" t="str">
        <f>IF(AND(XPlan_raw[[#This Row],[BSc in Mechanical Engineering]]&lt;&gt;"(tom)",XPlan_raw[[#This Row],[BSc in Mechanical Engineering]]&lt;&gt;""),CZ$11,"")</f>
        <v>BSc in Mechanical Engineering - Sdb.</v>
      </c>
      <c r="DR143" t="str">
        <f>IF(AND(XPlan_raw[[#This Row],[BSc in Mechatronic Engineering]]&lt;&gt;"(tom)",XPlan_raw[[#This Row],[BSc in Mechatronic Engineering]]&lt;&gt;""),DA$11,"")</f>
        <v/>
      </c>
      <c r="DS143" t="str">
        <f>IF(AND(XPlan_raw[[#This Row],[MSc in Electronics]]&lt;&gt;"(tom)",XPlan_raw[[#This Row],[MSc in Electronics]]&lt;&gt;""),DB$11,"")</f>
        <v/>
      </c>
      <c r="DT143" t="str">
        <f>IF(AND(XPlan_raw[[#This Row],[MSc in I&amp;B]]&lt;&gt;"(tom)",XPlan_raw[[#This Row],[MSc in I&amp;B]]&lt;&gt;""),DC$11,"")</f>
        <v/>
      </c>
      <c r="DU143" t="str">
        <f>IF(AND(XPlan_raw[[#This Row],[MSc in Pysics and Technology]]&lt;&gt;"(tom)",XPlan_raw[[#This Row],[MSc in Pysics and Technology]]&lt;&gt;""),DD$11,"")</f>
        <v/>
      </c>
      <c r="DV143" t="str">
        <f>IF(AND(XPlan_raw[[#This Row],[MSc in Software]]&lt;&gt;"(tom)",XPlan_raw[[#This Row],[MSc in Software]]&lt;&gt;""),DE$11,"")</f>
        <v/>
      </c>
      <c r="DW143" t="str">
        <f>IF(AND(XPlan_raw[[#This Row],[MSc in Mechanical Engineering]]&lt;&gt;"(tom)",XPlan_raw[[#This Row],[MSc in Mechanical Engineering]]&lt;&gt;""),DF$11,"")</f>
        <v/>
      </c>
      <c r="DX143" t="str">
        <f>IF(AND(XPlan_raw[[#This Row],[MSc in Mechatronic Engineering]]&lt;&gt;"(tom)",XPlan_raw[[#This Row],[MSc in Mechatronic Engineering]]&lt;&gt;""),DG$11,"")</f>
        <v/>
      </c>
      <c r="DY143" t="str">
        <f>IF(AND(XPlan_raw[[#This Row],[MSc in Supply Chain Digitalisation ]]&lt;&gt;"(tom)",XPlan_raw[[#This Row],[MSc in Supply Chain Digitalisation ]]&lt;&gt;""),DH$11,"")</f>
        <v/>
      </c>
      <c r="DZ143" t="str">
        <f>IF(AND(XPlan_raw[[#This Row],[Enkeltfag/Exchange]]&lt;&gt;"(tom)",XPlan_raw[[#This Row],[Enkeltfag/Exchange]]&lt;&gt;""),DI$11,"")</f>
        <v/>
      </c>
      <c r="EA143">
        <f>IF(AND(XPlan_raw[[#This Row],[EKA_kode]]&lt;&gt;"(tom)",XPlan_raw[[#This Row],[EKA_kode]]&lt;&gt;""),DJ$11,"")</f>
        <v>0</v>
      </c>
    </row>
    <row r="144" spans="2:131" x14ac:dyDescent="0.25">
      <c r="B144" t="str">
        <f>IF(Q144="ja",XPlan_rawFinal[[#This Row],[EKA_kode]],"")</f>
        <v>T320030402</v>
      </c>
      <c r="C144" t="str">
        <f>IF(XPlan[[#This Row],[EKA]]&lt;&gt;"",XPlan_rawFinal[[#This Row],[eka_langtnavn]],"")</f>
        <v>Mechanics of Materials 2</v>
      </c>
      <c r="D144" t="str">
        <f>IF(XPlan[[#This Row],[EKA]]&lt;&gt;"",IF(XPlan_rawFinal[[#This Row],[Interne-kode]]&lt;&gt;"(tom)",XPlan_rawFinal[[#This Row],[Interne-kode]],""),"")</f>
        <v>ME-MoM2</v>
      </c>
      <c r="E14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19-06-2026</v>
      </c>
      <c r="G144" t="str">
        <f>IF(XPlan[[#This Row],[EKA]]&lt;&gt;"",IF(XPlan_rawFinal[[#This Row],[Campus]]&lt;&gt;"(tom)",XPlan_rawFinal[[#This Row],[Campus]],""),"")</f>
        <v>Sønderborg</v>
      </c>
      <c r="H144" t="str">
        <f>IF(XPlan[[#This Row],[EKA]]&lt;&gt;"",IF(OR(XPlan_rawFinal[[#This Row],[Prøveform]]="(tom)",XPlan_rawFinal[[#This Row],[Prøveform]]=""),"",XPlan_rawFinal[[#This Row],[Prøveform]]),"")</f>
        <v>Written examination</v>
      </c>
      <c r="I144" t="str">
        <f>IF(XPlan[[#This Row],[EKA]]&lt;&gt;"",IF(XPlan_rawFinal[[#This Row],[Eksaminator_samlet]]&lt;&gt;"",XPlan_rawFinal[[#This Row],[Eksaminator_samlet]],""),"")</f>
        <v>Pei Li</v>
      </c>
      <c r="J144" t="str">
        <f>IF(XPlan[[#This Row],[EKA]]&lt;&gt;"",IF(OR(XPlan_rawFinal[[#This Row],[Censur]]="(tom)",XPlan_rawFinal[[#This Row],[Censur]]=""),"",XPlan_rawFinal[[#This Row],[Censur]]),"")</f>
        <v>Second examiner: External</v>
      </c>
      <c r="K1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11-08-2026</v>
      </c>
      <c r="L144" t="s">
        <v>90</v>
      </c>
      <c r="M144" t="str">
        <f>IF(XPlan[[#This Row],[EKA]]&lt;&gt;"",IF(XPlan_rawFinal[[#This Row],[BEMÆRK]]&lt;&gt;"(tom)",XPlan_rawFinal[[#This Row],[BEMÆRK]],""),"")</f>
        <v/>
      </c>
      <c r="N14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,,,,,,BSc in Mechanical Engineering - Sdb.,,,,,,,,,,All exams</v>
      </c>
      <c r="Q144" t="s">
        <v>107</v>
      </c>
      <c r="R144" t="s">
        <v>307</v>
      </c>
      <c r="S144" t="s">
        <v>308</v>
      </c>
      <c r="T144" t="s">
        <v>309</v>
      </c>
      <c r="U144" t="s">
        <v>167</v>
      </c>
      <c r="V144" t="s">
        <v>95</v>
      </c>
      <c r="W144" s="4">
        <v>46192</v>
      </c>
      <c r="Y144" t="s">
        <v>155</v>
      </c>
      <c r="Z144" t="s">
        <v>97</v>
      </c>
      <c r="AA144" t="s">
        <v>112</v>
      </c>
      <c r="AB144" s="4">
        <v>46245</v>
      </c>
      <c r="AE144" t="s">
        <v>99</v>
      </c>
      <c r="AF144" t="s">
        <v>95</v>
      </c>
      <c r="AG144" t="s">
        <v>100</v>
      </c>
      <c r="AH144" t="s">
        <v>100</v>
      </c>
      <c r="AI144" t="s">
        <v>100</v>
      </c>
      <c r="AJ144" t="s">
        <v>100</v>
      </c>
      <c r="AK144" t="s">
        <v>100</v>
      </c>
      <c r="AL144" t="s">
        <v>100</v>
      </c>
      <c r="AM144" t="s">
        <v>24</v>
      </c>
      <c r="AN144" t="s">
        <v>100</v>
      </c>
      <c r="AO144" t="s">
        <v>100</v>
      </c>
      <c r="AP144" t="s">
        <v>100</v>
      </c>
      <c r="AQ144" t="s">
        <v>100</v>
      </c>
      <c r="AR144" t="s">
        <v>100</v>
      </c>
      <c r="AS144" t="s">
        <v>100</v>
      </c>
      <c r="AT144" t="s">
        <v>100</v>
      </c>
      <c r="AU144" t="s">
        <v>100</v>
      </c>
      <c r="AV144" t="s">
        <v>100</v>
      </c>
      <c r="AY144" t="s">
        <v>380</v>
      </c>
      <c r="AZ144" t="s">
        <v>381</v>
      </c>
      <c r="BA144" t="s">
        <v>382</v>
      </c>
      <c r="BB144" t="s">
        <v>149</v>
      </c>
      <c r="BC144" t="s">
        <v>95</v>
      </c>
      <c r="BD144" s="4">
        <v>46195</v>
      </c>
      <c r="BE144" s="4">
        <v>46196</v>
      </c>
      <c r="BF144" t="s">
        <v>139</v>
      </c>
      <c r="BG144" t="s">
        <v>111</v>
      </c>
      <c r="BH144" t="s">
        <v>98</v>
      </c>
      <c r="BI144" s="4">
        <v>46244</v>
      </c>
      <c r="BJ144" s="4"/>
      <c r="BL144" t="s">
        <v>99</v>
      </c>
      <c r="BM144" t="s">
        <v>95</v>
      </c>
      <c r="BN144" t="s">
        <v>100</v>
      </c>
      <c r="BO144" t="s">
        <v>100</v>
      </c>
      <c r="BP144" t="s">
        <v>100</v>
      </c>
      <c r="BQ144" t="s">
        <v>21</v>
      </c>
      <c r="BR144" t="s">
        <v>100</v>
      </c>
      <c r="BS144" t="s">
        <v>100</v>
      </c>
      <c r="BT144" t="s">
        <v>100</v>
      </c>
      <c r="BU144" t="s">
        <v>25</v>
      </c>
      <c r="BV144" t="s">
        <v>100</v>
      </c>
      <c r="BW144" t="s">
        <v>100</v>
      </c>
      <c r="BX144" t="s">
        <v>100</v>
      </c>
      <c r="BY144" t="s">
        <v>100</v>
      </c>
      <c r="BZ144" t="s">
        <v>100</v>
      </c>
      <c r="CA144" t="s">
        <v>100</v>
      </c>
      <c r="CB144" t="s">
        <v>100</v>
      </c>
      <c r="CC144" t="s">
        <v>100</v>
      </c>
      <c r="CE144" t="s">
        <v>292</v>
      </c>
      <c r="CF144" s="34" t="s">
        <v>293</v>
      </c>
      <c r="CG144" s="34" t="s">
        <v>294</v>
      </c>
      <c r="CH144" s="34" t="s">
        <v>167</v>
      </c>
      <c r="CI144" s="34" t="s">
        <v>95</v>
      </c>
      <c r="CJ144" s="35">
        <v>46174</v>
      </c>
      <c r="CK144" s="35" t="s">
        <v>95</v>
      </c>
      <c r="CL144" s="34" t="s">
        <v>507</v>
      </c>
      <c r="CM144" s="32" t="s">
        <v>106</v>
      </c>
      <c r="CN144" s="34" t="s">
        <v>112</v>
      </c>
      <c r="CO144" s="35">
        <v>46244</v>
      </c>
      <c r="CP144" s="35" t="s">
        <v>95</v>
      </c>
      <c r="CQ144" s="34"/>
      <c r="CR144" t="s">
        <v>99</v>
      </c>
      <c r="CS144" t="s">
        <v>95</v>
      </c>
      <c r="CT144" t="s">
        <v>100</v>
      </c>
      <c r="CU144" t="s">
        <v>100</v>
      </c>
      <c r="CV144" t="s">
        <v>100</v>
      </c>
      <c r="CW144" t="s">
        <v>100</v>
      </c>
      <c r="CX144" t="s">
        <v>100</v>
      </c>
      <c r="CY144" t="s">
        <v>100</v>
      </c>
      <c r="CZ144" t="s">
        <v>24</v>
      </c>
      <c r="DA144" t="s">
        <v>100</v>
      </c>
      <c r="DB144" t="s">
        <v>100</v>
      </c>
      <c r="DC144" t="s">
        <v>100</v>
      </c>
      <c r="DD144" t="s">
        <v>100</v>
      </c>
      <c r="DE144" t="s">
        <v>100</v>
      </c>
      <c r="DF144" t="s">
        <v>100</v>
      </c>
      <c r="DG144" t="s">
        <v>100</v>
      </c>
      <c r="DH144" t="s">
        <v>100</v>
      </c>
      <c r="DI144" t="s">
        <v>100</v>
      </c>
      <c r="DK144" t="str">
        <f>IF(AND(XPlan_raw[[#This Row],[BEng in Electronics]]&lt;&gt;"(tom)",XPlan_raw[[#This Row],[BEng in Electronics]]&lt;&gt;""),CT$11,"")</f>
        <v/>
      </c>
      <c r="DL144" t="str">
        <f>IF(AND(XPlan_raw[[#This Row],[BEng in Mechanical Engineering]]&lt;&gt;"(tom)",XPlan_raw[[#This Row],[BEng in Mechanical Engineering]]&lt;&gt;""),CU$11,"")</f>
        <v/>
      </c>
      <c r="DM144" t="str">
        <f>IF(AND(XPlan_raw[[#This Row],[BEng in Mechatronics]]&lt;&gt;"(tom)",XPlan_raw[[#This Row],[BEng in Mechatronics]]&lt;&gt;""),CV$11,"")</f>
        <v/>
      </c>
      <c r="DN144" t="str">
        <f>IF(AND(XPlan_raw[[#This Row],[BSc in Electronics]]&lt;&gt;"(tom)",XPlan_raw[[#This Row],[BSc in Electronics]]&lt;&gt;""),CW$11,"")</f>
        <v/>
      </c>
      <c r="DO144" t="str">
        <f>IF(AND(XPlan_raw[[#This Row],[BSc in I&amp;B]]&lt;&gt;"(tom)",XPlan_raw[[#This Row],[BSc in I&amp;B]]&lt;&gt;""),CX$11,"")</f>
        <v/>
      </c>
      <c r="DP144" t="str">
        <f>IF(AND(XPlan_raw[[#This Row],[BSc in Software]]&lt;&gt;"(tom)",XPlan_raw[[#This Row],[BSc in Software]]&lt;&gt;""),CY$11,"")</f>
        <v/>
      </c>
      <c r="DQ144" t="str">
        <f>IF(AND(XPlan_raw[[#This Row],[BSc in Mechanical Engineering]]&lt;&gt;"(tom)",XPlan_raw[[#This Row],[BSc in Mechanical Engineering]]&lt;&gt;""),CZ$11,"")</f>
        <v>BSc in Mechanical Engineering - Sdb.</v>
      </c>
      <c r="DR144" t="str">
        <f>IF(AND(XPlan_raw[[#This Row],[BSc in Mechatronic Engineering]]&lt;&gt;"(tom)",XPlan_raw[[#This Row],[BSc in Mechatronic Engineering]]&lt;&gt;""),DA$11,"")</f>
        <v/>
      </c>
      <c r="DS144" t="str">
        <f>IF(AND(XPlan_raw[[#This Row],[MSc in Electronics]]&lt;&gt;"(tom)",XPlan_raw[[#This Row],[MSc in Electronics]]&lt;&gt;""),DB$11,"")</f>
        <v/>
      </c>
      <c r="DT144" t="str">
        <f>IF(AND(XPlan_raw[[#This Row],[MSc in I&amp;B]]&lt;&gt;"(tom)",XPlan_raw[[#This Row],[MSc in I&amp;B]]&lt;&gt;""),DC$11,"")</f>
        <v/>
      </c>
      <c r="DU144" t="str">
        <f>IF(AND(XPlan_raw[[#This Row],[MSc in Pysics and Technology]]&lt;&gt;"(tom)",XPlan_raw[[#This Row],[MSc in Pysics and Technology]]&lt;&gt;""),DD$11,"")</f>
        <v/>
      </c>
      <c r="DV144" t="str">
        <f>IF(AND(XPlan_raw[[#This Row],[MSc in Software]]&lt;&gt;"(tom)",XPlan_raw[[#This Row],[MSc in Software]]&lt;&gt;""),DE$11,"")</f>
        <v/>
      </c>
      <c r="DW144" t="str">
        <f>IF(AND(XPlan_raw[[#This Row],[MSc in Mechanical Engineering]]&lt;&gt;"(tom)",XPlan_raw[[#This Row],[MSc in Mechanical Engineering]]&lt;&gt;""),DF$11,"")</f>
        <v/>
      </c>
      <c r="DX144" t="str">
        <f>IF(AND(XPlan_raw[[#This Row],[MSc in Mechatronic Engineering]]&lt;&gt;"(tom)",XPlan_raw[[#This Row],[MSc in Mechatronic Engineering]]&lt;&gt;""),DG$11,"")</f>
        <v/>
      </c>
      <c r="DY144" t="str">
        <f>IF(AND(XPlan_raw[[#This Row],[MSc in Supply Chain Digitalisation ]]&lt;&gt;"(tom)",XPlan_raw[[#This Row],[MSc in Supply Chain Digitalisation ]]&lt;&gt;""),DH$11,"")</f>
        <v/>
      </c>
      <c r="DZ144" t="str">
        <f>IF(AND(XPlan_raw[[#This Row],[Enkeltfag/Exchange]]&lt;&gt;"(tom)",XPlan_raw[[#This Row],[Enkeltfag/Exchange]]&lt;&gt;""),DI$11,"")</f>
        <v/>
      </c>
      <c r="EA144">
        <f>IF(AND(XPlan_raw[[#This Row],[EKA_kode]]&lt;&gt;"(tom)",XPlan_raw[[#This Row],[EKA_kode]]&lt;&gt;""),DJ$11,"")</f>
        <v>0</v>
      </c>
    </row>
    <row r="145" spans="2:131" x14ac:dyDescent="0.25">
      <c r="B145" t="str">
        <f>IF(Q145="ja",XPlan_rawFinal[[#This Row],[EKA_kode]],"")</f>
        <v>T350006402</v>
      </c>
      <c r="C145" t="str">
        <f>IF(XPlan[[#This Row],[EKA]]&lt;&gt;"",XPlan_rawFinal[[#This Row],[eka_langtnavn]],"")</f>
        <v>Mechatronics Design and Build 1</v>
      </c>
      <c r="D145" t="str">
        <f>IF(XPlan[[#This Row],[EKA]]&lt;&gt;"",IF(XPlan_rawFinal[[#This Row],[Interne-kode]]&lt;&gt;"(tom)",XPlan_rawFinal[[#This Row],[Interne-kode]],""),"")</f>
        <v>MC-MDB1</v>
      </c>
      <c r="E14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19-06-2026</v>
      </c>
      <c r="G145" t="str">
        <f>IF(XPlan[[#This Row],[EKA]]&lt;&gt;"",IF(XPlan_rawFinal[[#This Row],[Campus]]&lt;&gt;"(tom)",XPlan_rawFinal[[#This Row],[Campus]],""),"")</f>
        <v>Sønderborg</v>
      </c>
      <c r="H145" t="str">
        <f>IF(XPlan[[#This Row],[EKA]]&lt;&gt;"",IF(OR(XPlan_rawFinal[[#This Row],[Prøveform]]="(tom)",XPlan_rawFinal[[#This Row],[Prøveform]]=""),"",XPlan_rawFinal[[#This Row],[Prøveform]]),"")</f>
        <v>Compulsory assignment</v>
      </c>
      <c r="I145" t="str">
        <f>IF(XPlan[[#This Row],[EKA]]&lt;&gt;"",IF(XPlan_rawFinal[[#This Row],[Eksaminator_samlet]]&lt;&gt;"",XPlan_rawFinal[[#This Row],[Eksaminator_samlet]],""),"")</f>
        <v>Andrei-Alexandru Popa, Mertcan Akin</v>
      </c>
      <c r="J145" t="str">
        <f>IF(XPlan[[#This Row],[EKA]]&lt;&gt;"",IF(OR(XPlan_rawFinal[[#This Row],[Censur]]="(tom)",XPlan_rawFinal[[#This Row],[Censur]]=""),"",XPlan_rawFinal[[#This Row],[Censur]]),"")</f>
        <v>Second examiner: Internal</v>
      </c>
      <c r="K1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45" t="s">
        <v>90</v>
      </c>
      <c r="M145" t="str">
        <f>IF(XPlan[[#This Row],[EKA]]&lt;&gt;"",IF(XPlan_rawFinal[[#This Row],[BEMÆRK]]&lt;&gt;"(tom)",XPlan_rawFinal[[#This Row],[BEMÆRK]],""),"")</f>
        <v/>
      </c>
      <c r="N14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,,,,,,,,,,,,,MSc in Mechatronic Engineering - Sdb.,,Exchange students,All exams</v>
      </c>
      <c r="Q145" t="s">
        <v>107</v>
      </c>
      <c r="R145" t="s">
        <v>387</v>
      </c>
      <c r="S145" t="s">
        <v>388</v>
      </c>
      <c r="T145" t="s">
        <v>389</v>
      </c>
      <c r="U145" t="s">
        <v>291</v>
      </c>
      <c r="V145" t="s">
        <v>95</v>
      </c>
      <c r="W145" s="4">
        <v>46192</v>
      </c>
      <c r="Y145" t="s">
        <v>517</v>
      </c>
      <c r="Z145" t="s">
        <v>102</v>
      </c>
      <c r="AA145" t="s">
        <v>98</v>
      </c>
      <c r="AB145" s="4">
        <v>46252</v>
      </c>
      <c r="AE145" t="s">
        <v>99</v>
      </c>
      <c r="AF145" t="s">
        <v>95</v>
      </c>
      <c r="AG145" t="s">
        <v>100</v>
      </c>
      <c r="AH145" t="s">
        <v>100</v>
      </c>
      <c r="AI145" t="s">
        <v>100</v>
      </c>
      <c r="AJ145" t="s">
        <v>100</v>
      </c>
      <c r="AK145" t="s">
        <v>100</v>
      </c>
      <c r="AL145" t="s">
        <v>100</v>
      </c>
      <c r="AM145" t="s">
        <v>100</v>
      </c>
      <c r="AN145" t="s">
        <v>100</v>
      </c>
      <c r="AO145" t="s">
        <v>100</v>
      </c>
      <c r="AP145" t="s">
        <v>100</v>
      </c>
      <c r="AQ145" t="s">
        <v>100</v>
      </c>
      <c r="AR145" t="s">
        <v>100</v>
      </c>
      <c r="AS145" t="s">
        <v>100</v>
      </c>
      <c r="AT145" t="s">
        <v>31</v>
      </c>
      <c r="AU145" t="s">
        <v>100</v>
      </c>
      <c r="AV145" t="s">
        <v>33</v>
      </c>
      <c r="AY145" t="s">
        <v>400</v>
      </c>
      <c r="AZ145" t="s">
        <v>401</v>
      </c>
      <c r="BA145" t="s">
        <v>402</v>
      </c>
      <c r="BB145" t="s">
        <v>95</v>
      </c>
      <c r="BC145" t="s">
        <v>95</v>
      </c>
      <c r="BD145" s="4">
        <v>46195</v>
      </c>
      <c r="BE145" s="4">
        <v>46197</v>
      </c>
      <c r="BF145" t="s">
        <v>519</v>
      </c>
      <c r="BG145" t="s">
        <v>109</v>
      </c>
      <c r="BH145" t="s">
        <v>98</v>
      </c>
      <c r="BI145" s="4">
        <v>46262</v>
      </c>
      <c r="BJ145" s="4"/>
      <c r="BL145" t="s">
        <v>99</v>
      </c>
      <c r="BM145" t="s">
        <v>95</v>
      </c>
      <c r="BN145" t="s">
        <v>100</v>
      </c>
      <c r="BO145" t="s">
        <v>100</v>
      </c>
      <c r="BP145" t="s">
        <v>100</v>
      </c>
      <c r="BQ145" t="s">
        <v>100</v>
      </c>
      <c r="BR145" t="s">
        <v>100</v>
      </c>
      <c r="BS145" t="s">
        <v>100</v>
      </c>
      <c r="BT145" t="s">
        <v>100</v>
      </c>
      <c r="BU145" t="s">
        <v>100</v>
      </c>
      <c r="BV145" t="s">
        <v>100</v>
      </c>
      <c r="BW145" t="s">
        <v>100</v>
      </c>
      <c r="BX145" t="s">
        <v>100</v>
      </c>
      <c r="BY145" t="s">
        <v>100</v>
      </c>
      <c r="BZ145" t="s">
        <v>30</v>
      </c>
      <c r="CA145" t="s">
        <v>31</v>
      </c>
      <c r="CB145" t="s">
        <v>100</v>
      </c>
      <c r="CC145" t="s">
        <v>33</v>
      </c>
      <c r="CE145" t="s">
        <v>298</v>
      </c>
      <c r="CF145" s="34" t="s">
        <v>299</v>
      </c>
      <c r="CG145" s="34" t="s">
        <v>300</v>
      </c>
      <c r="CH145" s="34" t="s">
        <v>291</v>
      </c>
      <c r="CI145" s="34" t="s">
        <v>95</v>
      </c>
      <c r="CJ145" s="35">
        <v>46174</v>
      </c>
      <c r="CK145" s="35" t="s">
        <v>95</v>
      </c>
      <c r="CL145" s="34" t="s">
        <v>506</v>
      </c>
      <c r="CM145" s="32" t="s">
        <v>106</v>
      </c>
      <c r="CN145" s="34" t="s">
        <v>98</v>
      </c>
      <c r="CO145" s="35">
        <v>46244</v>
      </c>
      <c r="CP145" s="35" t="s">
        <v>95</v>
      </c>
      <c r="CQ145" s="34"/>
      <c r="CR145" t="s">
        <v>99</v>
      </c>
      <c r="CS145" t="s">
        <v>95</v>
      </c>
      <c r="CT145" t="s">
        <v>100</v>
      </c>
      <c r="CU145" t="s">
        <v>19</v>
      </c>
      <c r="CV145" t="s">
        <v>100</v>
      </c>
      <c r="CW145" t="s">
        <v>100</v>
      </c>
      <c r="CX145" t="s">
        <v>100</v>
      </c>
      <c r="CY145" t="s">
        <v>100</v>
      </c>
      <c r="CZ145" t="s">
        <v>100</v>
      </c>
      <c r="DA145" t="s">
        <v>100</v>
      </c>
      <c r="DB145" t="s">
        <v>100</v>
      </c>
      <c r="DC145" t="s">
        <v>100</v>
      </c>
      <c r="DD145" t="s">
        <v>100</v>
      </c>
      <c r="DE145" t="s">
        <v>100</v>
      </c>
      <c r="DF145" t="s">
        <v>100</v>
      </c>
      <c r="DG145" t="s">
        <v>100</v>
      </c>
      <c r="DH145" t="s">
        <v>100</v>
      </c>
      <c r="DI145" t="s">
        <v>100</v>
      </c>
      <c r="DK145" t="str">
        <f>IF(AND(XPlan_raw[[#This Row],[BEng in Electronics]]&lt;&gt;"(tom)",XPlan_raw[[#This Row],[BEng in Electronics]]&lt;&gt;""),CT$11,"")</f>
        <v/>
      </c>
      <c r="DL145" t="str">
        <f>IF(AND(XPlan_raw[[#This Row],[BEng in Mechanical Engineering]]&lt;&gt;"(tom)",XPlan_raw[[#This Row],[BEng in Mechanical Engineering]]&lt;&gt;""),CU$11,"")</f>
        <v>BEng in Mechanical Engineering - Sdb.</v>
      </c>
      <c r="DM145" t="str">
        <f>IF(AND(XPlan_raw[[#This Row],[BEng in Mechatronics]]&lt;&gt;"(tom)",XPlan_raw[[#This Row],[BEng in Mechatronics]]&lt;&gt;""),CV$11,"")</f>
        <v/>
      </c>
      <c r="DN145" t="str">
        <f>IF(AND(XPlan_raw[[#This Row],[BSc in Electronics]]&lt;&gt;"(tom)",XPlan_raw[[#This Row],[BSc in Electronics]]&lt;&gt;""),CW$11,"")</f>
        <v/>
      </c>
      <c r="DO145" t="str">
        <f>IF(AND(XPlan_raw[[#This Row],[BSc in I&amp;B]]&lt;&gt;"(tom)",XPlan_raw[[#This Row],[BSc in I&amp;B]]&lt;&gt;""),CX$11,"")</f>
        <v/>
      </c>
      <c r="DP145" t="str">
        <f>IF(AND(XPlan_raw[[#This Row],[BSc in Software]]&lt;&gt;"(tom)",XPlan_raw[[#This Row],[BSc in Software]]&lt;&gt;""),CY$11,"")</f>
        <v/>
      </c>
      <c r="DQ145" t="str">
        <f>IF(AND(XPlan_raw[[#This Row],[BSc in Mechanical Engineering]]&lt;&gt;"(tom)",XPlan_raw[[#This Row],[BSc in Mechanical Engineering]]&lt;&gt;""),CZ$11,"")</f>
        <v/>
      </c>
      <c r="DR145" t="str">
        <f>IF(AND(XPlan_raw[[#This Row],[BSc in Mechatronic Engineering]]&lt;&gt;"(tom)",XPlan_raw[[#This Row],[BSc in Mechatronic Engineering]]&lt;&gt;""),DA$11,"")</f>
        <v/>
      </c>
      <c r="DS145" t="str">
        <f>IF(AND(XPlan_raw[[#This Row],[MSc in Electronics]]&lt;&gt;"(tom)",XPlan_raw[[#This Row],[MSc in Electronics]]&lt;&gt;""),DB$11,"")</f>
        <v/>
      </c>
      <c r="DT145" t="str">
        <f>IF(AND(XPlan_raw[[#This Row],[MSc in I&amp;B]]&lt;&gt;"(tom)",XPlan_raw[[#This Row],[MSc in I&amp;B]]&lt;&gt;""),DC$11,"")</f>
        <v/>
      </c>
      <c r="DU145" t="str">
        <f>IF(AND(XPlan_raw[[#This Row],[MSc in Pysics and Technology]]&lt;&gt;"(tom)",XPlan_raw[[#This Row],[MSc in Pysics and Technology]]&lt;&gt;""),DD$11,"")</f>
        <v/>
      </c>
      <c r="DV145" t="str">
        <f>IF(AND(XPlan_raw[[#This Row],[MSc in Software]]&lt;&gt;"(tom)",XPlan_raw[[#This Row],[MSc in Software]]&lt;&gt;""),DE$11,"")</f>
        <v/>
      </c>
      <c r="DW145" t="str">
        <f>IF(AND(XPlan_raw[[#This Row],[MSc in Mechanical Engineering]]&lt;&gt;"(tom)",XPlan_raw[[#This Row],[MSc in Mechanical Engineering]]&lt;&gt;""),DF$11,"")</f>
        <v/>
      </c>
      <c r="DX145" t="str">
        <f>IF(AND(XPlan_raw[[#This Row],[MSc in Mechatronic Engineering]]&lt;&gt;"(tom)",XPlan_raw[[#This Row],[MSc in Mechatronic Engineering]]&lt;&gt;""),DG$11,"")</f>
        <v/>
      </c>
      <c r="DY145" t="str">
        <f>IF(AND(XPlan_raw[[#This Row],[MSc in Supply Chain Digitalisation ]]&lt;&gt;"(tom)",XPlan_raw[[#This Row],[MSc in Supply Chain Digitalisation ]]&lt;&gt;""),DH$11,"")</f>
        <v/>
      </c>
      <c r="DZ145" t="str">
        <f>IF(AND(XPlan_raw[[#This Row],[Enkeltfag/Exchange]]&lt;&gt;"(tom)",XPlan_raw[[#This Row],[Enkeltfag/Exchange]]&lt;&gt;""),DI$11,"")</f>
        <v/>
      </c>
      <c r="EA145">
        <f>IF(AND(XPlan_raw[[#This Row],[EKA_kode]]&lt;&gt;"(tom)",XPlan_raw[[#This Row],[EKA_kode]]&lt;&gt;""),DJ$11,"")</f>
        <v>0</v>
      </c>
    </row>
    <row r="146" spans="2:131" x14ac:dyDescent="0.25">
      <c r="B146" t="str">
        <f>IF(Q146="ja",XPlan_rawFinal[[#This Row],[EKA_kode]],"")</f>
        <v>T640009402</v>
      </c>
      <c r="C146" t="str">
        <f>IF(XPlan[[#This Row],[EKA]]&lt;&gt;"",XPlan_rawFinal[[#This Row],[eka_langtnavn]],"")</f>
        <v>Research in Software Engineering</v>
      </c>
      <c r="D146" t="str">
        <f>IF(XPlan[[#This Row],[EKA]]&lt;&gt;"",IF(XPlan_rawFinal[[#This Row],[Interne-kode]]&lt;&gt;"(tom)",XPlan_rawFinal[[#This Row],[Interne-kode]],""),"")</f>
        <v>SM2S-RSE</v>
      </c>
      <c r="E14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19-06-2026</v>
      </c>
      <c r="G146" t="str">
        <f>IF(XPlan[[#This Row],[EKA]]&lt;&gt;"",IF(XPlan_rawFinal[[#This Row],[Campus]]&lt;&gt;"(tom)",XPlan_rawFinal[[#This Row],[Campus]],""),"")</f>
        <v>Sønderborg</v>
      </c>
      <c r="H146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46" t="str">
        <f>IF(XPlan[[#This Row],[EKA]]&lt;&gt;"",IF(XPlan_rawFinal[[#This Row],[Eksaminator_samlet]]&lt;&gt;"",XPlan_rawFinal[[#This Row],[Eksaminator_samlet]],""),"")</f>
        <v>Lars Ramkilde Knudsen</v>
      </c>
      <c r="J146" t="str">
        <f>IF(XPlan[[#This Row],[EKA]]&lt;&gt;"",IF(OR(XPlan_rawFinal[[#This Row],[Censur]]="(tom)",XPlan_rawFinal[[#This Row],[Censur]]=""),"",XPlan_rawFinal[[#This Row],[Censur]]),"")</f>
        <v>Second examiner: External</v>
      </c>
      <c r="K1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146" t="s">
        <v>90</v>
      </c>
      <c r="M146" t="str">
        <f>IF(XPlan[[#This Row],[EKA]]&lt;&gt;"",IF(XPlan_rawFinal[[#This Row],[BEMÆRK]]&lt;&gt;"(tom)",XPlan_rawFinal[[#This Row],[BEMÆRK]],""),"")</f>
        <v/>
      </c>
      <c r="N14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146" t="s">
        <v>107</v>
      </c>
      <c r="R146" t="s">
        <v>498</v>
      </c>
      <c r="S146" t="s">
        <v>499</v>
      </c>
      <c r="T146" t="s">
        <v>500</v>
      </c>
      <c r="U146" t="s">
        <v>291</v>
      </c>
      <c r="V146" t="s">
        <v>95</v>
      </c>
      <c r="W146" s="4">
        <v>46192</v>
      </c>
      <c r="Y146" t="s">
        <v>207</v>
      </c>
      <c r="Z146" t="s">
        <v>109</v>
      </c>
      <c r="AA146" t="s">
        <v>112</v>
      </c>
      <c r="AB146" s="4">
        <v>46265</v>
      </c>
      <c r="AE146" t="s">
        <v>99</v>
      </c>
      <c r="AF146" t="s">
        <v>95</v>
      </c>
      <c r="AG146" t="s">
        <v>100</v>
      </c>
      <c r="AH146" t="s">
        <v>100</v>
      </c>
      <c r="AI146" t="s">
        <v>100</v>
      </c>
      <c r="AJ146" t="s">
        <v>100</v>
      </c>
      <c r="AK146" t="s">
        <v>100</v>
      </c>
      <c r="AL146" t="s">
        <v>100</v>
      </c>
      <c r="AM146" t="s">
        <v>100</v>
      </c>
      <c r="AN146" t="s">
        <v>100</v>
      </c>
      <c r="AO146" t="s">
        <v>100</v>
      </c>
      <c r="AP146" t="s">
        <v>100</v>
      </c>
      <c r="AQ146" t="s">
        <v>100</v>
      </c>
      <c r="AR146" t="s">
        <v>29</v>
      </c>
      <c r="AS146" t="s">
        <v>100</v>
      </c>
      <c r="AT146" t="s">
        <v>100</v>
      </c>
      <c r="AU146" t="s">
        <v>100</v>
      </c>
      <c r="AV146" t="s">
        <v>100</v>
      </c>
      <c r="AY146" t="s">
        <v>333</v>
      </c>
      <c r="AZ146" t="s">
        <v>334</v>
      </c>
      <c r="BA146" t="s">
        <v>335</v>
      </c>
      <c r="BB146" t="s">
        <v>167</v>
      </c>
      <c r="BC146" t="s">
        <v>149</v>
      </c>
      <c r="BD146" s="4">
        <v>46195</v>
      </c>
      <c r="BE146" s="4">
        <v>46203</v>
      </c>
      <c r="BF146" t="s">
        <v>510</v>
      </c>
      <c r="BG146" t="s">
        <v>111</v>
      </c>
      <c r="BH146" t="s">
        <v>112</v>
      </c>
      <c r="BI146" s="4">
        <v>46245</v>
      </c>
      <c r="BJ146" s="4"/>
      <c r="BK146" t="s">
        <v>134</v>
      </c>
      <c r="BL146" t="s">
        <v>99</v>
      </c>
      <c r="BM146" t="s">
        <v>95</v>
      </c>
      <c r="BN146" t="s">
        <v>100</v>
      </c>
      <c r="BO146" t="s">
        <v>19</v>
      </c>
      <c r="BP146" t="s">
        <v>20</v>
      </c>
      <c r="BQ146" t="s">
        <v>100</v>
      </c>
      <c r="BR146" t="s">
        <v>22</v>
      </c>
      <c r="BS146" t="s">
        <v>100</v>
      </c>
      <c r="BT146" t="s">
        <v>24</v>
      </c>
      <c r="BU146" t="s">
        <v>25</v>
      </c>
      <c r="BV146" t="s">
        <v>100</v>
      </c>
      <c r="BW146" t="s">
        <v>100</v>
      </c>
      <c r="BX146" t="s">
        <v>100</v>
      </c>
      <c r="BY146" t="s">
        <v>100</v>
      </c>
      <c r="BZ146" t="s">
        <v>100</v>
      </c>
      <c r="CA146" t="s">
        <v>100</v>
      </c>
      <c r="CB146" t="s">
        <v>100</v>
      </c>
      <c r="CC146" t="s">
        <v>100</v>
      </c>
      <c r="CE146" t="s">
        <v>301</v>
      </c>
      <c r="CF146" s="34" t="s">
        <v>302</v>
      </c>
      <c r="CG146" s="34" t="s">
        <v>303</v>
      </c>
      <c r="CH146" s="34" t="s">
        <v>167</v>
      </c>
      <c r="CI146" s="34" t="s">
        <v>95</v>
      </c>
      <c r="CJ146" s="35">
        <v>46174</v>
      </c>
      <c r="CK146" s="35" t="s">
        <v>95</v>
      </c>
      <c r="CL146" s="34" t="s">
        <v>507</v>
      </c>
      <c r="CM146" s="32" t="s">
        <v>106</v>
      </c>
      <c r="CN146" s="34" t="s">
        <v>112</v>
      </c>
      <c r="CO146" s="35">
        <v>46244</v>
      </c>
      <c r="CP146" s="35" t="s">
        <v>95</v>
      </c>
      <c r="CQ146" s="34"/>
      <c r="CR146" t="s">
        <v>99</v>
      </c>
      <c r="CS146" t="s">
        <v>95</v>
      </c>
      <c r="CT146" t="s">
        <v>100</v>
      </c>
      <c r="CU146" t="s">
        <v>19</v>
      </c>
      <c r="CV146" t="s">
        <v>100</v>
      </c>
      <c r="CW146" t="s">
        <v>100</v>
      </c>
      <c r="CX146" t="s">
        <v>100</v>
      </c>
      <c r="CY146" t="s">
        <v>100</v>
      </c>
      <c r="CZ146" t="s">
        <v>100</v>
      </c>
      <c r="DA146" t="s">
        <v>100</v>
      </c>
      <c r="DB146" t="s">
        <v>100</v>
      </c>
      <c r="DC146" t="s">
        <v>100</v>
      </c>
      <c r="DD146" t="s">
        <v>100</v>
      </c>
      <c r="DE146" t="s">
        <v>100</v>
      </c>
      <c r="DF146" t="s">
        <v>100</v>
      </c>
      <c r="DG146" t="s">
        <v>100</v>
      </c>
      <c r="DH146" t="s">
        <v>100</v>
      </c>
      <c r="DI146" t="s">
        <v>100</v>
      </c>
      <c r="DK146" t="str">
        <f>IF(AND(XPlan_raw[[#This Row],[BEng in Electronics]]&lt;&gt;"(tom)",XPlan_raw[[#This Row],[BEng in Electronics]]&lt;&gt;""),CT$11,"")</f>
        <v/>
      </c>
      <c r="DL146" t="str">
        <f>IF(AND(XPlan_raw[[#This Row],[BEng in Mechanical Engineering]]&lt;&gt;"(tom)",XPlan_raw[[#This Row],[BEng in Mechanical Engineering]]&lt;&gt;""),CU$11,"")</f>
        <v>BEng in Mechanical Engineering - Sdb.</v>
      </c>
      <c r="DM146" t="str">
        <f>IF(AND(XPlan_raw[[#This Row],[BEng in Mechatronics]]&lt;&gt;"(tom)",XPlan_raw[[#This Row],[BEng in Mechatronics]]&lt;&gt;""),CV$11,"")</f>
        <v/>
      </c>
      <c r="DN146" t="str">
        <f>IF(AND(XPlan_raw[[#This Row],[BSc in Electronics]]&lt;&gt;"(tom)",XPlan_raw[[#This Row],[BSc in Electronics]]&lt;&gt;""),CW$11,"")</f>
        <v/>
      </c>
      <c r="DO146" t="str">
        <f>IF(AND(XPlan_raw[[#This Row],[BSc in I&amp;B]]&lt;&gt;"(tom)",XPlan_raw[[#This Row],[BSc in I&amp;B]]&lt;&gt;""),CX$11,"")</f>
        <v/>
      </c>
      <c r="DP146" t="str">
        <f>IF(AND(XPlan_raw[[#This Row],[BSc in Software]]&lt;&gt;"(tom)",XPlan_raw[[#This Row],[BSc in Software]]&lt;&gt;""),CY$11,"")</f>
        <v/>
      </c>
      <c r="DQ146" t="str">
        <f>IF(AND(XPlan_raw[[#This Row],[BSc in Mechanical Engineering]]&lt;&gt;"(tom)",XPlan_raw[[#This Row],[BSc in Mechanical Engineering]]&lt;&gt;""),CZ$11,"")</f>
        <v/>
      </c>
      <c r="DR146" t="str">
        <f>IF(AND(XPlan_raw[[#This Row],[BSc in Mechatronic Engineering]]&lt;&gt;"(tom)",XPlan_raw[[#This Row],[BSc in Mechatronic Engineering]]&lt;&gt;""),DA$11,"")</f>
        <v/>
      </c>
      <c r="DS146" t="str">
        <f>IF(AND(XPlan_raw[[#This Row],[MSc in Electronics]]&lt;&gt;"(tom)",XPlan_raw[[#This Row],[MSc in Electronics]]&lt;&gt;""),DB$11,"")</f>
        <v/>
      </c>
      <c r="DT146" t="str">
        <f>IF(AND(XPlan_raw[[#This Row],[MSc in I&amp;B]]&lt;&gt;"(tom)",XPlan_raw[[#This Row],[MSc in I&amp;B]]&lt;&gt;""),DC$11,"")</f>
        <v/>
      </c>
      <c r="DU146" t="str">
        <f>IF(AND(XPlan_raw[[#This Row],[MSc in Pysics and Technology]]&lt;&gt;"(tom)",XPlan_raw[[#This Row],[MSc in Pysics and Technology]]&lt;&gt;""),DD$11,"")</f>
        <v/>
      </c>
      <c r="DV146" t="str">
        <f>IF(AND(XPlan_raw[[#This Row],[MSc in Software]]&lt;&gt;"(tom)",XPlan_raw[[#This Row],[MSc in Software]]&lt;&gt;""),DE$11,"")</f>
        <v/>
      </c>
      <c r="DW146" t="str">
        <f>IF(AND(XPlan_raw[[#This Row],[MSc in Mechanical Engineering]]&lt;&gt;"(tom)",XPlan_raw[[#This Row],[MSc in Mechanical Engineering]]&lt;&gt;""),DF$11,"")</f>
        <v/>
      </c>
      <c r="DX146" t="str">
        <f>IF(AND(XPlan_raw[[#This Row],[MSc in Mechatronic Engineering]]&lt;&gt;"(tom)",XPlan_raw[[#This Row],[MSc in Mechatronic Engineering]]&lt;&gt;""),DG$11,"")</f>
        <v/>
      </c>
      <c r="DY146" t="str">
        <f>IF(AND(XPlan_raw[[#This Row],[MSc in Supply Chain Digitalisation ]]&lt;&gt;"(tom)",XPlan_raw[[#This Row],[MSc in Supply Chain Digitalisation ]]&lt;&gt;""),DH$11,"")</f>
        <v/>
      </c>
      <c r="DZ146" t="str">
        <f>IF(AND(XPlan_raw[[#This Row],[Enkeltfag/Exchange]]&lt;&gt;"(tom)",XPlan_raw[[#This Row],[Enkeltfag/Exchange]]&lt;&gt;""),DI$11,"")</f>
        <v/>
      </c>
      <c r="EA146">
        <f>IF(AND(XPlan_raw[[#This Row],[EKA_kode]]&lt;&gt;"(tom)",XPlan_raw[[#This Row],[EKA_kode]]&lt;&gt;""),DJ$11,"")</f>
        <v>0</v>
      </c>
    </row>
    <row r="147" spans="2:131" x14ac:dyDescent="0.25">
      <c r="B147" t="str">
        <f>IF(Q147="ja",XPlan_rawFinal[[#This Row],[EKA_kode]],"")</f>
        <v>T320024402</v>
      </c>
      <c r="C147" t="str">
        <f>IF(XPlan[[#This Row],[EKA]]&lt;&gt;"",XPlan_rawFinal[[#This Row],[eka_langtnavn]],"")</f>
        <v>Special course in Mechanical Engineering</v>
      </c>
      <c r="D147" t="str">
        <f>IF(XPlan[[#This Row],[EKA]]&lt;&gt;"",IF(XPlan_rawFinal[[#This Row],[Interne-kode]]&lt;&gt;"(tom)",XPlan_rawFinal[[#This Row],[Interne-kode]],""),"")</f>
        <v>ME-SCME</v>
      </c>
      <c r="E14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19-06-2026</v>
      </c>
      <c r="G147" t="str">
        <f>IF(XPlan[[#This Row],[EKA]]&lt;&gt;"",IF(XPlan_rawFinal[[#This Row],[Campus]]&lt;&gt;"(tom)",XPlan_rawFinal[[#This Row],[Campus]],""),"")</f>
        <v>Sønderborg</v>
      </c>
      <c r="H147" t="str">
        <f>IF(XPlan[[#This Row],[EKA]]&lt;&gt;"",IF(OR(XPlan_rawFinal[[#This Row],[Prøveform]]="(tom)",XPlan_rawFinal[[#This Row],[Prøveform]]=""),"",XPlan_rawFinal[[#This Row],[Prøveform]]),"")</f>
        <v>Oral examination</v>
      </c>
      <c r="I147" t="str">
        <f>IF(XPlan[[#This Row],[EKA]]&lt;&gt;"",IF(XPlan_rawFinal[[#This Row],[Eksaminator_samlet]]&lt;&gt;"",XPlan_rawFinal[[#This Row],[Eksaminator_samlet]],""),"")</f>
        <v>Vejleder/Supervisor</v>
      </c>
      <c r="J147" t="str">
        <f>IF(XPlan[[#This Row],[EKA]]&lt;&gt;"",IF(OR(XPlan_rawFinal[[#This Row],[Censur]]="(tom)",XPlan_rawFinal[[#This Row],[Censur]]=""),"",XPlan_rawFinal[[#This Row],[Censur]]),"")</f>
        <v>Second examiner: Internal</v>
      </c>
      <c r="K1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147" t="s">
        <v>90</v>
      </c>
      <c r="M147" t="str">
        <f>IF(XPlan[[#This Row],[EKA]]&lt;&gt;"",IF(XPlan_rawFinal[[#This Row],[BEMÆRK]]&lt;&gt;"(tom)",XPlan_rawFinal[[#This Row],[BEMÆRK]],""),"")</f>
        <v/>
      </c>
      <c r="N14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Sdb.,,,,,BSc in Mechanical Engineering - Sdb.,,,,,,,,,,All exams</v>
      </c>
      <c r="Q147" t="s">
        <v>107</v>
      </c>
      <c r="R147" t="s">
        <v>142</v>
      </c>
      <c r="S147" t="s">
        <v>143</v>
      </c>
      <c r="T147" t="s">
        <v>144</v>
      </c>
      <c r="U147" t="s">
        <v>149</v>
      </c>
      <c r="V147" t="s">
        <v>95</v>
      </c>
      <c r="W147" s="4">
        <v>46192</v>
      </c>
      <c r="Y147" t="s">
        <v>145</v>
      </c>
      <c r="Z147" t="s">
        <v>111</v>
      </c>
      <c r="AA147" t="s">
        <v>98</v>
      </c>
      <c r="AB147" s="4">
        <v>46260</v>
      </c>
      <c r="AE147" t="s">
        <v>99</v>
      </c>
      <c r="AF147" t="s">
        <v>95</v>
      </c>
      <c r="AG147" t="s">
        <v>100</v>
      </c>
      <c r="AH147" t="s">
        <v>19</v>
      </c>
      <c r="AI147" t="s">
        <v>100</v>
      </c>
      <c r="AJ147" t="s">
        <v>100</v>
      </c>
      <c r="AK147" t="s">
        <v>100</v>
      </c>
      <c r="AL147" t="s">
        <v>100</v>
      </c>
      <c r="AM147" t="s">
        <v>24</v>
      </c>
      <c r="AN147" t="s">
        <v>100</v>
      </c>
      <c r="AO147" t="s">
        <v>100</v>
      </c>
      <c r="AP147" t="s">
        <v>100</v>
      </c>
      <c r="AQ147" t="s">
        <v>100</v>
      </c>
      <c r="AR147" t="s">
        <v>100</v>
      </c>
      <c r="AS147" t="s">
        <v>100</v>
      </c>
      <c r="AT147" t="s">
        <v>100</v>
      </c>
      <c r="AU147" t="s">
        <v>100</v>
      </c>
      <c r="AV147" t="s">
        <v>100</v>
      </c>
      <c r="AY147" t="s">
        <v>253</v>
      </c>
      <c r="AZ147" t="s">
        <v>254</v>
      </c>
      <c r="BA147" t="s">
        <v>255</v>
      </c>
      <c r="BB147" t="s">
        <v>95</v>
      </c>
      <c r="BC147" t="s">
        <v>95</v>
      </c>
      <c r="BD147" s="4">
        <v>46195</v>
      </c>
      <c r="BE147" s="4">
        <v>46197</v>
      </c>
      <c r="BF147" t="s">
        <v>503</v>
      </c>
      <c r="BG147" t="s">
        <v>111</v>
      </c>
      <c r="BH147" t="s">
        <v>112</v>
      </c>
      <c r="BI147" s="4">
        <v>46260</v>
      </c>
      <c r="BJ147" s="4">
        <v>46261</v>
      </c>
      <c r="BK147" t="s">
        <v>134</v>
      </c>
      <c r="BL147" t="s">
        <v>99</v>
      </c>
      <c r="BM147" t="s">
        <v>95</v>
      </c>
      <c r="BN147" t="s">
        <v>100</v>
      </c>
      <c r="BO147" t="s">
        <v>100</v>
      </c>
      <c r="BP147" t="s">
        <v>100</v>
      </c>
      <c r="BQ147" t="s">
        <v>100</v>
      </c>
      <c r="BR147" t="s">
        <v>22</v>
      </c>
      <c r="BS147" t="s">
        <v>100</v>
      </c>
      <c r="BT147" t="s">
        <v>100</v>
      </c>
      <c r="BU147" t="s">
        <v>100</v>
      </c>
      <c r="BV147" t="s">
        <v>100</v>
      </c>
      <c r="BW147" t="s">
        <v>100</v>
      </c>
      <c r="BX147" t="s">
        <v>100</v>
      </c>
      <c r="BY147" t="s">
        <v>100</v>
      </c>
      <c r="BZ147" t="s">
        <v>100</v>
      </c>
      <c r="CA147" t="s">
        <v>100</v>
      </c>
      <c r="CB147" t="s">
        <v>100</v>
      </c>
      <c r="CC147" t="s">
        <v>100</v>
      </c>
      <c r="CE147" t="s">
        <v>142</v>
      </c>
      <c r="CF147" s="34" t="s">
        <v>143</v>
      </c>
      <c r="CG147" s="34" t="s">
        <v>144</v>
      </c>
      <c r="CH147" s="34" t="s">
        <v>149</v>
      </c>
      <c r="CI147" s="34" t="s">
        <v>95</v>
      </c>
      <c r="CJ147" s="35">
        <v>46188</v>
      </c>
      <c r="CK147" s="35" t="s">
        <v>95</v>
      </c>
      <c r="CL147" s="34" t="s">
        <v>145</v>
      </c>
      <c r="CM147" s="32" t="s">
        <v>106</v>
      </c>
      <c r="CN147" s="34" t="s">
        <v>98</v>
      </c>
      <c r="CO147" s="35">
        <v>46244</v>
      </c>
      <c r="CP147" s="35" t="s">
        <v>95</v>
      </c>
      <c r="CQ147" s="34"/>
      <c r="CR147" t="s">
        <v>99</v>
      </c>
      <c r="CS147" t="s">
        <v>95</v>
      </c>
      <c r="CT147" t="s">
        <v>100</v>
      </c>
      <c r="CU147" t="s">
        <v>19</v>
      </c>
      <c r="CV147" t="s">
        <v>100</v>
      </c>
      <c r="CW147" t="s">
        <v>100</v>
      </c>
      <c r="CX147" t="s">
        <v>100</v>
      </c>
      <c r="CY147" t="s">
        <v>100</v>
      </c>
      <c r="CZ147" t="s">
        <v>24</v>
      </c>
      <c r="DA147" t="s">
        <v>100</v>
      </c>
      <c r="DB147" t="s">
        <v>100</v>
      </c>
      <c r="DC147" t="s">
        <v>100</v>
      </c>
      <c r="DD147" t="s">
        <v>100</v>
      </c>
      <c r="DE147" t="s">
        <v>100</v>
      </c>
      <c r="DF147" t="s">
        <v>100</v>
      </c>
      <c r="DG147" t="s">
        <v>100</v>
      </c>
      <c r="DH147" t="s">
        <v>100</v>
      </c>
      <c r="DI147" t="s">
        <v>100</v>
      </c>
      <c r="DK147" t="str">
        <f>IF(AND(XPlan_raw[[#This Row],[BEng in Electronics]]&lt;&gt;"(tom)",XPlan_raw[[#This Row],[BEng in Electronics]]&lt;&gt;""),CT$11,"")</f>
        <v/>
      </c>
      <c r="DL147" t="str">
        <f>IF(AND(XPlan_raw[[#This Row],[BEng in Mechanical Engineering]]&lt;&gt;"(tom)",XPlan_raw[[#This Row],[BEng in Mechanical Engineering]]&lt;&gt;""),CU$11,"")</f>
        <v>BEng in Mechanical Engineering - Sdb.</v>
      </c>
      <c r="DM147" t="str">
        <f>IF(AND(XPlan_raw[[#This Row],[BEng in Mechatronics]]&lt;&gt;"(tom)",XPlan_raw[[#This Row],[BEng in Mechatronics]]&lt;&gt;""),CV$11,"")</f>
        <v/>
      </c>
      <c r="DN147" t="str">
        <f>IF(AND(XPlan_raw[[#This Row],[BSc in Electronics]]&lt;&gt;"(tom)",XPlan_raw[[#This Row],[BSc in Electronics]]&lt;&gt;""),CW$11,"")</f>
        <v/>
      </c>
      <c r="DO147" t="str">
        <f>IF(AND(XPlan_raw[[#This Row],[BSc in I&amp;B]]&lt;&gt;"(tom)",XPlan_raw[[#This Row],[BSc in I&amp;B]]&lt;&gt;""),CX$11,"")</f>
        <v/>
      </c>
      <c r="DP147" t="str">
        <f>IF(AND(XPlan_raw[[#This Row],[BSc in Software]]&lt;&gt;"(tom)",XPlan_raw[[#This Row],[BSc in Software]]&lt;&gt;""),CY$11,"")</f>
        <v/>
      </c>
      <c r="DQ147" t="str">
        <f>IF(AND(XPlan_raw[[#This Row],[BSc in Mechanical Engineering]]&lt;&gt;"(tom)",XPlan_raw[[#This Row],[BSc in Mechanical Engineering]]&lt;&gt;""),CZ$11,"")</f>
        <v>BSc in Mechanical Engineering - Sdb.</v>
      </c>
      <c r="DR147" t="str">
        <f>IF(AND(XPlan_raw[[#This Row],[BSc in Mechatronic Engineering]]&lt;&gt;"(tom)",XPlan_raw[[#This Row],[BSc in Mechatronic Engineering]]&lt;&gt;""),DA$11,"")</f>
        <v/>
      </c>
      <c r="DS147" t="str">
        <f>IF(AND(XPlan_raw[[#This Row],[MSc in Electronics]]&lt;&gt;"(tom)",XPlan_raw[[#This Row],[MSc in Electronics]]&lt;&gt;""),DB$11,"")</f>
        <v/>
      </c>
      <c r="DT147" t="str">
        <f>IF(AND(XPlan_raw[[#This Row],[MSc in I&amp;B]]&lt;&gt;"(tom)",XPlan_raw[[#This Row],[MSc in I&amp;B]]&lt;&gt;""),DC$11,"")</f>
        <v/>
      </c>
      <c r="DU147" t="str">
        <f>IF(AND(XPlan_raw[[#This Row],[MSc in Pysics and Technology]]&lt;&gt;"(tom)",XPlan_raw[[#This Row],[MSc in Pysics and Technology]]&lt;&gt;""),DD$11,"")</f>
        <v/>
      </c>
      <c r="DV147" t="str">
        <f>IF(AND(XPlan_raw[[#This Row],[MSc in Software]]&lt;&gt;"(tom)",XPlan_raw[[#This Row],[MSc in Software]]&lt;&gt;""),DE$11,"")</f>
        <v/>
      </c>
      <c r="DW147" t="str">
        <f>IF(AND(XPlan_raw[[#This Row],[MSc in Mechanical Engineering]]&lt;&gt;"(tom)",XPlan_raw[[#This Row],[MSc in Mechanical Engineering]]&lt;&gt;""),DF$11,"")</f>
        <v/>
      </c>
      <c r="DX147" t="str">
        <f>IF(AND(XPlan_raw[[#This Row],[MSc in Mechatronic Engineering]]&lt;&gt;"(tom)",XPlan_raw[[#This Row],[MSc in Mechatronic Engineering]]&lt;&gt;""),DG$11,"")</f>
        <v/>
      </c>
      <c r="DY147" t="str">
        <f>IF(AND(XPlan_raw[[#This Row],[MSc in Supply Chain Digitalisation ]]&lt;&gt;"(tom)",XPlan_raw[[#This Row],[MSc in Supply Chain Digitalisation ]]&lt;&gt;""),DH$11,"")</f>
        <v/>
      </c>
      <c r="DZ147" t="str">
        <f>IF(AND(XPlan_raw[[#This Row],[Enkeltfag/Exchange]]&lt;&gt;"(tom)",XPlan_raw[[#This Row],[Enkeltfag/Exchange]]&lt;&gt;""),DI$11,"")</f>
        <v/>
      </c>
      <c r="EA147">
        <f>IF(AND(XPlan_raw[[#This Row],[EKA_kode]]&lt;&gt;"(tom)",XPlan_raw[[#This Row],[EKA_kode]]&lt;&gt;""),DJ$11,"")</f>
        <v>0</v>
      </c>
    </row>
    <row r="148" spans="2:131" x14ac:dyDescent="0.25">
      <c r="B148" t="str">
        <f>IF(Q148="ja",XPlan_rawFinal[[#This Row],[EKA_kode]],"")</f>
        <v>T340104402</v>
      </c>
      <c r="C148" t="str">
        <f>IF(XPlan[[#This Row],[EKA]]&lt;&gt;"",XPlan_rawFinal[[#This Row],[eka_langtnavn]],"")</f>
        <v>Acoustic and electromagnetic waves</v>
      </c>
      <c r="D148" t="str">
        <f>IF(XPlan[[#This Row],[EKA]]&lt;&gt;"",IF(XPlan_rawFinal[[#This Row],[Interne-kode]]&lt;&gt;"(tom)",XPlan_rawFinal[[#This Row],[Interne-kode]],""),"")</f>
        <v>MC-AEW</v>
      </c>
      <c r="E14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22-06-2026 - 23-06-2026</v>
      </c>
      <c r="G148" t="str">
        <f>IF(XPlan[[#This Row],[EKA]]&lt;&gt;"",IF(XPlan_rawFinal[[#This Row],[Campus]]&lt;&gt;"(tom)",XPlan_rawFinal[[#This Row],[Campus]],""),"")</f>
        <v>Sønderborg</v>
      </c>
      <c r="H148" t="str">
        <f>IF(XPlan[[#This Row],[EKA]]&lt;&gt;"",IF(OR(XPlan_rawFinal[[#This Row],[Prøveform]]="(tom)",XPlan_rawFinal[[#This Row],[Prøveform]]=""),"",XPlan_rawFinal[[#This Row],[Prøveform]]),"")</f>
        <v>Oral examination</v>
      </c>
      <c r="I148" t="str">
        <f>IF(XPlan[[#This Row],[EKA]]&lt;&gt;"",IF(XPlan_rawFinal[[#This Row],[Eksaminator_samlet]]&lt;&gt;"",XPlan_rawFinal[[#This Row],[Eksaminator_samlet]],""),"")</f>
        <v>Till Leissner</v>
      </c>
      <c r="J148" t="str">
        <f>IF(XPlan[[#This Row],[EKA]]&lt;&gt;"",IF(OR(XPlan_rawFinal[[#This Row],[Censur]]="(tom)",XPlan_rawFinal[[#This Row],[Censur]]=""),"",XPlan_rawFinal[[#This Row],[Censur]]),"")</f>
        <v>Second examiner: Internal</v>
      </c>
      <c r="K1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10-08-2026</v>
      </c>
      <c r="L148" t="s">
        <v>90</v>
      </c>
      <c r="M148" t="str">
        <f>IF(XPlan[[#This Row],[EKA]]&lt;&gt;"",IF(XPlan_rawFinal[[#This Row],[BEMÆRK]]&lt;&gt;"(tom)",XPlan_rawFinal[[#This Row],[BEMÆRK]],""),"")</f>
        <v/>
      </c>
      <c r="N14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Sdb.,,,,BSc in Mechatronic Engineering - Sdb.,,,,,,,,,All exams</v>
      </c>
      <c r="Q148" t="s">
        <v>107</v>
      </c>
      <c r="R148" t="s">
        <v>380</v>
      </c>
      <c r="S148" t="s">
        <v>381</v>
      </c>
      <c r="T148" t="s">
        <v>382</v>
      </c>
      <c r="U148" t="s">
        <v>149</v>
      </c>
      <c r="V148" t="s">
        <v>95</v>
      </c>
      <c r="W148" s="4">
        <v>46195</v>
      </c>
      <c r="X148" s="4">
        <v>46196</v>
      </c>
      <c r="Y148" t="s">
        <v>139</v>
      </c>
      <c r="Z148" t="s">
        <v>111</v>
      </c>
      <c r="AA148" t="s">
        <v>98</v>
      </c>
      <c r="AB148" s="4">
        <v>46244</v>
      </c>
      <c r="AE148" t="s">
        <v>99</v>
      </c>
      <c r="AF148" t="s">
        <v>95</v>
      </c>
      <c r="AG148" t="s">
        <v>100</v>
      </c>
      <c r="AH148" t="s">
        <v>100</v>
      </c>
      <c r="AI148" t="s">
        <v>100</v>
      </c>
      <c r="AJ148" t="s">
        <v>21</v>
      </c>
      <c r="AK148" t="s">
        <v>100</v>
      </c>
      <c r="AL148" t="s">
        <v>100</v>
      </c>
      <c r="AM148" t="s">
        <v>100</v>
      </c>
      <c r="AN148" t="s">
        <v>25</v>
      </c>
      <c r="AO148" t="s">
        <v>100</v>
      </c>
      <c r="AP148" t="s">
        <v>100</v>
      </c>
      <c r="AQ148" t="s">
        <v>100</v>
      </c>
      <c r="AR148" t="s">
        <v>100</v>
      </c>
      <c r="AS148" t="s">
        <v>100</v>
      </c>
      <c r="AT148" t="s">
        <v>100</v>
      </c>
      <c r="AU148" t="s">
        <v>100</v>
      </c>
      <c r="AV148" t="s">
        <v>100</v>
      </c>
      <c r="AY148" t="s">
        <v>262</v>
      </c>
      <c r="AZ148" t="s">
        <v>263</v>
      </c>
      <c r="BA148" t="s">
        <v>264</v>
      </c>
      <c r="BB148" t="s">
        <v>95</v>
      </c>
      <c r="BC148" t="s">
        <v>95</v>
      </c>
      <c r="BD148" s="4">
        <v>46195</v>
      </c>
      <c r="BE148" s="4">
        <v>46197</v>
      </c>
      <c r="BF148" t="s">
        <v>113</v>
      </c>
      <c r="BG148" t="s">
        <v>111</v>
      </c>
      <c r="BH148" t="s">
        <v>112</v>
      </c>
      <c r="BI148" s="4">
        <v>46260</v>
      </c>
      <c r="BJ148" s="4">
        <v>46261</v>
      </c>
      <c r="BK148" t="s">
        <v>134</v>
      </c>
      <c r="BL148" t="s">
        <v>99</v>
      </c>
      <c r="BM148" t="s">
        <v>95</v>
      </c>
      <c r="BN148" t="s">
        <v>100</v>
      </c>
      <c r="BO148" t="s">
        <v>100</v>
      </c>
      <c r="BP148" t="s">
        <v>100</v>
      </c>
      <c r="BQ148" t="s">
        <v>100</v>
      </c>
      <c r="BR148" t="s">
        <v>22</v>
      </c>
      <c r="BS148" t="s">
        <v>100</v>
      </c>
      <c r="BT148" t="s">
        <v>100</v>
      </c>
      <c r="BU148" t="s">
        <v>100</v>
      </c>
      <c r="BV148" t="s">
        <v>100</v>
      </c>
      <c r="BW148" t="s">
        <v>100</v>
      </c>
      <c r="BX148" t="s">
        <v>100</v>
      </c>
      <c r="BY148" t="s">
        <v>100</v>
      </c>
      <c r="BZ148" t="s">
        <v>100</v>
      </c>
      <c r="CA148" t="s">
        <v>100</v>
      </c>
      <c r="CB148" t="s">
        <v>100</v>
      </c>
      <c r="CC148" t="s">
        <v>100</v>
      </c>
      <c r="CE148" t="s">
        <v>327</v>
      </c>
      <c r="CF148" s="34" t="s">
        <v>328</v>
      </c>
      <c r="CG148" s="34" t="s">
        <v>329</v>
      </c>
      <c r="CH148" s="34" t="s">
        <v>291</v>
      </c>
      <c r="CI148" s="34" t="s">
        <v>95</v>
      </c>
      <c r="CJ148" s="35">
        <v>46174</v>
      </c>
      <c r="CK148" s="35" t="s">
        <v>95</v>
      </c>
      <c r="CL148" s="34" t="s">
        <v>122</v>
      </c>
      <c r="CM148" s="32" t="s">
        <v>106</v>
      </c>
      <c r="CN148" s="34" t="s">
        <v>112</v>
      </c>
      <c r="CO148" s="35">
        <v>46244</v>
      </c>
      <c r="CP148" s="35" t="s">
        <v>95</v>
      </c>
      <c r="CQ148" s="34"/>
      <c r="CR148" t="s">
        <v>99</v>
      </c>
      <c r="CS148" t="s">
        <v>95</v>
      </c>
      <c r="CT148" t="s">
        <v>100</v>
      </c>
      <c r="CU148" t="s">
        <v>100</v>
      </c>
      <c r="CV148" t="s">
        <v>100</v>
      </c>
      <c r="CW148" t="s">
        <v>100</v>
      </c>
      <c r="CX148" t="s">
        <v>100</v>
      </c>
      <c r="CY148" t="s">
        <v>100</v>
      </c>
      <c r="CZ148" t="s">
        <v>100</v>
      </c>
      <c r="DA148" t="s">
        <v>100</v>
      </c>
      <c r="DB148" t="s">
        <v>100</v>
      </c>
      <c r="DC148" t="s">
        <v>100</v>
      </c>
      <c r="DD148" t="s">
        <v>100</v>
      </c>
      <c r="DE148" t="s">
        <v>100</v>
      </c>
      <c r="DF148" t="s">
        <v>30</v>
      </c>
      <c r="DG148" t="s">
        <v>100</v>
      </c>
      <c r="DH148" t="s">
        <v>100</v>
      </c>
      <c r="DI148" t="s">
        <v>33</v>
      </c>
      <c r="DK148" t="str">
        <f>IF(AND(XPlan_raw[[#This Row],[BEng in Electronics]]&lt;&gt;"(tom)",XPlan_raw[[#This Row],[BEng in Electronics]]&lt;&gt;""),CT$11,"")</f>
        <v/>
      </c>
      <c r="DL148" t="str">
        <f>IF(AND(XPlan_raw[[#This Row],[BEng in Mechanical Engineering]]&lt;&gt;"(tom)",XPlan_raw[[#This Row],[BEng in Mechanical Engineering]]&lt;&gt;""),CU$11,"")</f>
        <v/>
      </c>
      <c r="DM148" t="str">
        <f>IF(AND(XPlan_raw[[#This Row],[BEng in Mechatronics]]&lt;&gt;"(tom)",XPlan_raw[[#This Row],[BEng in Mechatronics]]&lt;&gt;""),CV$11,"")</f>
        <v/>
      </c>
      <c r="DN148" t="str">
        <f>IF(AND(XPlan_raw[[#This Row],[BSc in Electronics]]&lt;&gt;"(tom)",XPlan_raw[[#This Row],[BSc in Electronics]]&lt;&gt;""),CW$11,"")</f>
        <v/>
      </c>
      <c r="DO148" t="str">
        <f>IF(AND(XPlan_raw[[#This Row],[BSc in I&amp;B]]&lt;&gt;"(tom)",XPlan_raw[[#This Row],[BSc in I&amp;B]]&lt;&gt;""),CX$11,"")</f>
        <v/>
      </c>
      <c r="DP148" t="str">
        <f>IF(AND(XPlan_raw[[#This Row],[BSc in Software]]&lt;&gt;"(tom)",XPlan_raw[[#This Row],[BSc in Software]]&lt;&gt;""),CY$11,"")</f>
        <v/>
      </c>
      <c r="DQ148" t="str">
        <f>IF(AND(XPlan_raw[[#This Row],[BSc in Mechanical Engineering]]&lt;&gt;"(tom)",XPlan_raw[[#This Row],[BSc in Mechanical Engineering]]&lt;&gt;""),CZ$11,"")</f>
        <v/>
      </c>
      <c r="DR148" t="str">
        <f>IF(AND(XPlan_raw[[#This Row],[BSc in Mechatronic Engineering]]&lt;&gt;"(tom)",XPlan_raw[[#This Row],[BSc in Mechatronic Engineering]]&lt;&gt;""),DA$11,"")</f>
        <v/>
      </c>
      <c r="DS148" t="str">
        <f>IF(AND(XPlan_raw[[#This Row],[MSc in Electronics]]&lt;&gt;"(tom)",XPlan_raw[[#This Row],[MSc in Electronics]]&lt;&gt;""),DB$11,"")</f>
        <v/>
      </c>
      <c r="DT148" t="str">
        <f>IF(AND(XPlan_raw[[#This Row],[MSc in I&amp;B]]&lt;&gt;"(tom)",XPlan_raw[[#This Row],[MSc in I&amp;B]]&lt;&gt;""),DC$11,"")</f>
        <v/>
      </c>
      <c r="DU148" t="str">
        <f>IF(AND(XPlan_raw[[#This Row],[MSc in Pysics and Technology]]&lt;&gt;"(tom)",XPlan_raw[[#This Row],[MSc in Pysics and Technology]]&lt;&gt;""),DD$11,"")</f>
        <v/>
      </c>
      <c r="DV148" t="str">
        <f>IF(AND(XPlan_raw[[#This Row],[MSc in Software]]&lt;&gt;"(tom)",XPlan_raw[[#This Row],[MSc in Software]]&lt;&gt;""),DE$11,"")</f>
        <v/>
      </c>
      <c r="DW148" t="str">
        <f>IF(AND(XPlan_raw[[#This Row],[MSc in Mechanical Engineering]]&lt;&gt;"(tom)",XPlan_raw[[#This Row],[MSc in Mechanical Engineering]]&lt;&gt;""),DF$11,"")</f>
        <v>MSc in Mechanical Engineering - Sdb.</v>
      </c>
      <c r="DX148" t="str">
        <f>IF(AND(XPlan_raw[[#This Row],[MSc in Mechatronic Engineering]]&lt;&gt;"(tom)",XPlan_raw[[#This Row],[MSc in Mechatronic Engineering]]&lt;&gt;""),DG$11,"")</f>
        <v/>
      </c>
      <c r="DY148" t="str">
        <f>IF(AND(XPlan_raw[[#This Row],[MSc in Supply Chain Digitalisation ]]&lt;&gt;"(tom)",XPlan_raw[[#This Row],[MSc in Supply Chain Digitalisation ]]&lt;&gt;""),DH$11,"")</f>
        <v/>
      </c>
      <c r="DZ148" t="str">
        <f>IF(AND(XPlan_raw[[#This Row],[Enkeltfag/Exchange]]&lt;&gt;"(tom)",XPlan_raw[[#This Row],[Enkeltfag/Exchange]]&lt;&gt;""),DI$11,"")</f>
        <v>Exchange students</v>
      </c>
      <c r="EA148">
        <f>IF(AND(XPlan_raw[[#This Row],[EKA_kode]]&lt;&gt;"(tom)",XPlan_raw[[#This Row],[EKA_kode]]&lt;&gt;""),DJ$11,"")</f>
        <v>0</v>
      </c>
    </row>
    <row r="149" spans="2:131" x14ac:dyDescent="0.25">
      <c r="B149" t="str">
        <f>IF(Q149="ja",XPlan_rawFinal[[#This Row],[EKA_kode]],"")</f>
        <v>T350044402</v>
      </c>
      <c r="C149" t="str">
        <f>IF(XPlan[[#This Row],[EKA]]&lt;&gt;"",XPlan_rawFinal[[#This Row],[eka_langtnavn]],"")</f>
        <v>Advanced Machine Learning</v>
      </c>
      <c r="D149" t="str">
        <f>IF(XPlan[[#This Row],[EKA]]&lt;&gt;"",IF(XPlan_rawFinal[[#This Row],[Interne-kode]]&lt;&gt;"(tom)",XPlan_rawFinal[[#This Row],[Interne-kode]],""),"")</f>
        <v>MC-AML</v>
      </c>
      <c r="E14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22-06-2026 - 24-06-2026</v>
      </c>
      <c r="G149" t="str">
        <f>IF(XPlan[[#This Row],[EKA]]&lt;&gt;"",IF(XPlan_rawFinal[[#This Row],[Campus]]&lt;&gt;"(tom)",XPlan_rawFinal[[#This Row],[Campus]],""),"")</f>
        <v>Sønderborg</v>
      </c>
      <c r="H149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49" t="str">
        <f>IF(XPlan[[#This Row],[EKA]]&lt;&gt;"",IF(XPlan_rawFinal[[#This Row],[Eksaminator_samlet]]&lt;&gt;"",XPlan_rawFinal[[#This Row],[Eksaminator_samlet]],""),"")</f>
        <v>Alin Marian Drimus, Kasun Jayalath</v>
      </c>
      <c r="J149" t="str">
        <f>IF(XPlan[[#This Row],[EKA]]&lt;&gt;"",IF(OR(XPlan_rawFinal[[#This Row],[Censur]]="(tom)",XPlan_rawFinal[[#This Row],[Censur]]=""),"",XPlan_rawFinal[[#This Row],[Censur]]),"")</f>
        <v>Second examiner: Internal</v>
      </c>
      <c r="K1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149" t="s">
        <v>90</v>
      </c>
      <c r="M149" t="str">
        <f>IF(XPlan[[#This Row],[EKA]]&lt;&gt;"",IF(XPlan_rawFinal[[#This Row],[BEMÆRK]]&lt;&gt;"(tom)",XPlan_rawFinal[[#This Row],[BEMÆRK]],""),"")</f>
        <v/>
      </c>
      <c r="N14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Sdb.,MSc in Mechatronic Engineering - Sdb.,,Exchange students,All exams</v>
      </c>
      <c r="Q149" t="s">
        <v>107</v>
      </c>
      <c r="R149" t="s">
        <v>400</v>
      </c>
      <c r="S149" t="s">
        <v>401</v>
      </c>
      <c r="T149" t="s">
        <v>402</v>
      </c>
      <c r="U149" t="s">
        <v>291</v>
      </c>
      <c r="V149" t="s">
        <v>95</v>
      </c>
      <c r="W149" s="4">
        <v>46195</v>
      </c>
      <c r="X149" s="4">
        <v>46197</v>
      </c>
      <c r="Y149" t="s">
        <v>519</v>
      </c>
      <c r="Z149" t="s">
        <v>109</v>
      </c>
      <c r="AA149" t="s">
        <v>98</v>
      </c>
      <c r="AB149" s="4">
        <v>46262</v>
      </c>
      <c r="AE149" t="s">
        <v>99</v>
      </c>
      <c r="AF149" t="s">
        <v>95</v>
      </c>
      <c r="AG149" t="s">
        <v>100</v>
      </c>
      <c r="AH149" t="s">
        <v>100</v>
      </c>
      <c r="AI149" t="s">
        <v>100</v>
      </c>
      <c r="AJ149" t="s">
        <v>100</v>
      </c>
      <c r="AK149" t="s">
        <v>100</v>
      </c>
      <c r="AL149" t="s">
        <v>100</v>
      </c>
      <c r="AM149" t="s">
        <v>100</v>
      </c>
      <c r="AN149" t="s">
        <v>100</v>
      </c>
      <c r="AO149" t="s">
        <v>100</v>
      </c>
      <c r="AP149" t="s">
        <v>100</v>
      </c>
      <c r="AQ149" t="s">
        <v>100</v>
      </c>
      <c r="AR149" t="s">
        <v>100</v>
      </c>
      <c r="AS149" t="s">
        <v>30</v>
      </c>
      <c r="AT149" t="s">
        <v>31</v>
      </c>
      <c r="AU149" t="s">
        <v>100</v>
      </c>
      <c r="AV149" t="s">
        <v>33</v>
      </c>
      <c r="AY149" t="s">
        <v>439</v>
      </c>
      <c r="AZ149" t="s">
        <v>440</v>
      </c>
      <c r="BA149" t="s">
        <v>441</v>
      </c>
      <c r="BB149" t="s">
        <v>291</v>
      </c>
      <c r="BC149" t="s">
        <v>95</v>
      </c>
      <c r="BD149" s="4">
        <v>46195</v>
      </c>
      <c r="BE149" s="4">
        <v>46197</v>
      </c>
      <c r="BF149" t="s">
        <v>525</v>
      </c>
      <c r="BG149" t="s">
        <v>111</v>
      </c>
      <c r="BH149" t="s">
        <v>98</v>
      </c>
      <c r="BI149" s="4">
        <v>46260</v>
      </c>
      <c r="BJ149" s="4"/>
      <c r="BL149" t="s">
        <v>99</v>
      </c>
      <c r="BM149" t="s">
        <v>95</v>
      </c>
      <c r="BN149" t="s">
        <v>100</v>
      </c>
      <c r="BO149" t="s">
        <v>100</v>
      </c>
      <c r="BP149" t="s">
        <v>100</v>
      </c>
      <c r="BQ149" t="s">
        <v>21</v>
      </c>
      <c r="BR149" t="s">
        <v>100</v>
      </c>
      <c r="BS149" t="s">
        <v>100</v>
      </c>
      <c r="BT149" t="s">
        <v>100</v>
      </c>
      <c r="BU149" t="s">
        <v>100</v>
      </c>
      <c r="BV149" t="s">
        <v>100</v>
      </c>
      <c r="BW149" t="s">
        <v>100</v>
      </c>
      <c r="BX149" t="s">
        <v>100</v>
      </c>
      <c r="BY149" t="s">
        <v>100</v>
      </c>
      <c r="BZ149" t="s">
        <v>100</v>
      </c>
      <c r="CA149" t="s">
        <v>100</v>
      </c>
      <c r="CB149" t="s">
        <v>100</v>
      </c>
      <c r="CC149" t="s">
        <v>100</v>
      </c>
      <c r="CE149" t="s">
        <v>146</v>
      </c>
      <c r="CF149" s="34" t="s">
        <v>147</v>
      </c>
      <c r="CG149" s="34" t="s">
        <v>148</v>
      </c>
      <c r="CH149" s="34" t="s">
        <v>149</v>
      </c>
      <c r="CI149" s="34" t="s">
        <v>159</v>
      </c>
      <c r="CJ149" s="35">
        <v>46174</v>
      </c>
      <c r="CK149" s="35" t="s">
        <v>95</v>
      </c>
      <c r="CL149" s="34" t="s">
        <v>145</v>
      </c>
      <c r="CM149" s="32" t="s">
        <v>106</v>
      </c>
      <c r="CN149" s="34" t="s">
        <v>112</v>
      </c>
      <c r="CO149" s="35" t="s">
        <v>95</v>
      </c>
      <c r="CP149" s="35" t="s">
        <v>95</v>
      </c>
      <c r="CQ149" s="34" t="s">
        <v>134</v>
      </c>
      <c r="CR149" t="s">
        <v>99</v>
      </c>
      <c r="CS149" t="s">
        <v>95</v>
      </c>
      <c r="CT149" t="s">
        <v>100</v>
      </c>
      <c r="CU149" t="s">
        <v>100</v>
      </c>
      <c r="CV149" t="s">
        <v>100</v>
      </c>
      <c r="CW149" t="s">
        <v>21</v>
      </c>
      <c r="CX149" t="s">
        <v>22</v>
      </c>
      <c r="CY149" t="s">
        <v>100</v>
      </c>
      <c r="CZ149" t="s">
        <v>24</v>
      </c>
      <c r="DA149" t="s">
        <v>25</v>
      </c>
      <c r="DB149" t="s">
        <v>100</v>
      </c>
      <c r="DC149" t="s">
        <v>100</v>
      </c>
      <c r="DD149" t="s">
        <v>100</v>
      </c>
      <c r="DE149" t="s">
        <v>100</v>
      </c>
      <c r="DF149" t="s">
        <v>100</v>
      </c>
      <c r="DG149" t="s">
        <v>100</v>
      </c>
      <c r="DH149" t="s">
        <v>100</v>
      </c>
      <c r="DI149" t="s">
        <v>100</v>
      </c>
      <c r="DK149" t="str">
        <f>IF(AND(XPlan_raw[[#This Row],[BEng in Electronics]]&lt;&gt;"(tom)",XPlan_raw[[#This Row],[BEng in Electronics]]&lt;&gt;""),CT$11,"")</f>
        <v/>
      </c>
      <c r="DL149" t="str">
        <f>IF(AND(XPlan_raw[[#This Row],[BEng in Mechanical Engineering]]&lt;&gt;"(tom)",XPlan_raw[[#This Row],[BEng in Mechanical Engineering]]&lt;&gt;""),CU$11,"")</f>
        <v/>
      </c>
      <c r="DM149" t="str">
        <f>IF(AND(XPlan_raw[[#This Row],[BEng in Mechatronics]]&lt;&gt;"(tom)",XPlan_raw[[#This Row],[BEng in Mechatronics]]&lt;&gt;""),CV$11,"")</f>
        <v/>
      </c>
      <c r="DN149" t="str">
        <f>IF(AND(XPlan_raw[[#This Row],[BSc in Electronics]]&lt;&gt;"(tom)",XPlan_raw[[#This Row],[BSc in Electronics]]&lt;&gt;""),CW$11,"")</f>
        <v>BSc in Electronics Engineering - Sdb.</v>
      </c>
      <c r="DO149" t="str">
        <f>IF(AND(XPlan_raw[[#This Row],[BSc in I&amp;B]]&lt;&gt;"(tom)",XPlan_raw[[#This Row],[BSc in I&amp;B]]&lt;&gt;""),CX$11,"")</f>
        <v>BSc in Enginreering, Innovation and Business - Sdb.</v>
      </c>
      <c r="DP149" t="str">
        <f>IF(AND(XPlan_raw[[#This Row],[BSc in Software]]&lt;&gt;"(tom)",XPlan_raw[[#This Row],[BSc in Software]]&lt;&gt;""),CY$11,"")</f>
        <v/>
      </c>
      <c r="DQ149" t="str">
        <f>IF(AND(XPlan_raw[[#This Row],[BSc in Mechanical Engineering]]&lt;&gt;"(tom)",XPlan_raw[[#This Row],[BSc in Mechanical Engineering]]&lt;&gt;""),CZ$11,"")</f>
        <v>BSc in Mechanical Engineering - Sdb.</v>
      </c>
      <c r="DR149" t="str">
        <f>IF(AND(XPlan_raw[[#This Row],[BSc in Mechatronic Engineering]]&lt;&gt;"(tom)",XPlan_raw[[#This Row],[BSc in Mechatronic Engineering]]&lt;&gt;""),DA$11,"")</f>
        <v>BSc in Mechatronic Engineering - Sdb.</v>
      </c>
      <c r="DS149" t="str">
        <f>IF(AND(XPlan_raw[[#This Row],[MSc in Electronics]]&lt;&gt;"(tom)",XPlan_raw[[#This Row],[MSc in Electronics]]&lt;&gt;""),DB$11,"")</f>
        <v/>
      </c>
      <c r="DT149" t="str">
        <f>IF(AND(XPlan_raw[[#This Row],[MSc in I&amp;B]]&lt;&gt;"(tom)",XPlan_raw[[#This Row],[MSc in I&amp;B]]&lt;&gt;""),DC$11,"")</f>
        <v/>
      </c>
      <c r="DU149" t="str">
        <f>IF(AND(XPlan_raw[[#This Row],[MSc in Pysics and Technology]]&lt;&gt;"(tom)",XPlan_raw[[#This Row],[MSc in Pysics and Technology]]&lt;&gt;""),DD$11,"")</f>
        <v/>
      </c>
      <c r="DV149" t="str">
        <f>IF(AND(XPlan_raw[[#This Row],[MSc in Software]]&lt;&gt;"(tom)",XPlan_raw[[#This Row],[MSc in Software]]&lt;&gt;""),DE$11,"")</f>
        <v/>
      </c>
      <c r="DW149" t="str">
        <f>IF(AND(XPlan_raw[[#This Row],[MSc in Mechanical Engineering]]&lt;&gt;"(tom)",XPlan_raw[[#This Row],[MSc in Mechanical Engineering]]&lt;&gt;""),DF$11,"")</f>
        <v/>
      </c>
      <c r="DX149" t="str">
        <f>IF(AND(XPlan_raw[[#This Row],[MSc in Mechatronic Engineering]]&lt;&gt;"(tom)",XPlan_raw[[#This Row],[MSc in Mechatronic Engineering]]&lt;&gt;""),DG$11,"")</f>
        <v/>
      </c>
      <c r="DY149" t="str">
        <f>IF(AND(XPlan_raw[[#This Row],[MSc in Supply Chain Digitalisation ]]&lt;&gt;"(tom)",XPlan_raw[[#This Row],[MSc in Supply Chain Digitalisation ]]&lt;&gt;""),DH$11,"")</f>
        <v/>
      </c>
      <c r="DZ149" t="str">
        <f>IF(AND(XPlan_raw[[#This Row],[Enkeltfag/Exchange]]&lt;&gt;"(tom)",XPlan_raw[[#This Row],[Enkeltfag/Exchange]]&lt;&gt;""),DI$11,"")</f>
        <v/>
      </c>
      <c r="EA149">
        <f>IF(AND(XPlan_raw[[#This Row],[EKA_kode]]&lt;&gt;"(tom)",XPlan_raw[[#This Row],[EKA_kode]]&lt;&gt;""),DJ$11,"")</f>
        <v>0</v>
      </c>
    </row>
    <row r="150" spans="2:131" x14ac:dyDescent="0.25">
      <c r="B150" t="str">
        <f>IF(Q150="ja",XPlan_rawFinal[[#This Row],[EKA_kode]],"")</f>
        <v>T340034402</v>
      </c>
      <c r="C150" t="str">
        <f>IF(XPlan[[#This Row],[EKA]]&lt;&gt;"",XPlan_rawFinal[[#This Row],[eka_langtnavn]],"")</f>
        <v>Computer Aided Engineering</v>
      </c>
      <c r="D150" t="str">
        <f>IF(XPlan[[#This Row],[EKA]]&lt;&gt;"",IF(XPlan_rawFinal[[#This Row],[Interne-kode]]&lt;&gt;"(tom)",XPlan_rawFinal[[#This Row],[Interne-kode]],""),"")</f>
        <v>MC-CAE</v>
      </c>
      <c r="E15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4,6</v>
      </c>
      <c r="F1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22-06-2026 - 30-06-2026</v>
      </c>
      <c r="G150" t="str">
        <f>IF(XPlan[[#This Row],[EKA]]&lt;&gt;"",IF(XPlan_rawFinal[[#This Row],[Campus]]&lt;&gt;"(tom)",XPlan_rawFinal[[#This Row],[Campus]],""),"")</f>
        <v>Sønderborg</v>
      </c>
      <c r="H150" t="str">
        <f>IF(XPlan[[#This Row],[EKA]]&lt;&gt;"",IF(OR(XPlan_rawFinal[[#This Row],[Prøveform]]="(tom)",XPlan_rawFinal[[#This Row],[Prøveform]]=""),"",XPlan_rawFinal[[#This Row],[Prøveform]]),"")</f>
        <v>Oral examination</v>
      </c>
      <c r="I150" t="str">
        <f>IF(XPlan[[#This Row],[EKA]]&lt;&gt;"",IF(XPlan_rawFinal[[#This Row],[Eksaminator_samlet]]&lt;&gt;"",XPlan_rawFinal[[#This Row],[Eksaminator_samlet]],""),"")</f>
        <v>Lawrence Nsubuga, Roana de Oliveira Hansen</v>
      </c>
      <c r="J150" t="str">
        <f>IF(XPlan[[#This Row],[EKA]]&lt;&gt;"",IF(OR(XPlan_rawFinal[[#This Row],[Censur]]="(tom)",XPlan_rawFinal[[#This Row],[Censur]]=""),"",XPlan_rawFinal[[#This Row],[Censur]]),"")</f>
        <v>Second examiner: External</v>
      </c>
      <c r="K1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11-08-2026</v>
      </c>
      <c r="L150" t="s">
        <v>90</v>
      </c>
      <c r="M150" t="str">
        <f>IF(XPlan[[#This Row],[EKA]]&lt;&gt;"",IF(XPlan_rawFinal[[#This Row],[BEMÆRK]]&lt;&gt;"(tom)",XPlan_rawFinal[[#This Row],[BEMÆRK]],""),"")</f>
        <v/>
      </c>
      <c r="N15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Sdb.,,BSc in Enginreering, Innovation and Business - Sdb.,,BSc in Mechanical Engineering - Sdb.,BSc in Mechatronic Engineering - Sdb.,,,,,,,,,All exams</v>
      </c>
      <c r="Q150" t="s">
        <v>107</v>
      </c>
      <c r="R150" t="s">
        <v>333</v>
      </c>
      <c r="S150" t="s">
        <v>334</v>
      </c>
      <c r="T150" t="s">
        <v>335</v>
      </c>
      <c r="U150" t="s">
        <v>167</v>
      </c>
      <c r="V150" t="s">
        <v>149</v>
      </c>
      <c r="W150" s="4">
        <v>46195</v>
      </c>
      <c r="X150" s="4">
        <v>46203</v>
      </c>
      <c r="Y150" t="s">
        <v>510</v>
      </c>
      <c r="Z150" t="s">
        <v>111</v>
      </c>
      <c r="AA150" t="s">
        <v>112</v>
      </c>
      <c r="AB150" s="4">
        <v>46245</v>
      </c>
      <c r="AD150" t="s">
        <v>134</v>
      </c>
      <c r="AE150" t="s">
        <v>99</v>
      </c>
      <c r="AF150" t="s">
        <v>95</v>
      </c>
      <c r="AG150" t="s">
        <v>100</v>
      </c>
      <c r="AH150" t="s">
        <v>19</v>
      </c>
      <c r="AI150" t="s">
        <v>20</v>
      </c>
      <c r="AJ150" t="s">
        <v>100</v>
      </c>
      <c r="AK150" t="s">
        <v>22</v>
      </c>
      <c r="AL150" t="s">
        <v>100</v>
      </c>
      <c r="AM150" t="s">
        <v>24</v>
      </c>
      <c r="AN150" t="s">
        <v>25</v>
      </c>
      <c r="AO150" t="s">
        <v>100</v>
      </c>
      <c r="AP150" t="s">
        <v>100</v>
      </c>
      <c r="AQ150" t="s">
        <v>100</v>
      </c>
      <c r="AR150" t="s">
        <v>100</v>
      </c>
      <c r="AS150" t="s">
        <v>100</v>
      </c>
      <c r="AT150" t="s">
        <v>100</v>
      </c>
      <c r="AU150" t="s">
        <v>100</v>
      </c>
      <c r="AV150" t="s">
        <v>100</v>
      </c>
      <c r="AY150" t="s">
        <v>436</v>
      </c>
      <c r="AZ150" t="s">
        <v>437</v>
      </c>
      <c r="BA150" t="s">
        <v>438</v>
      </c>
      <c r="BB150" t="s">
        <v>291</v>
      </c>
      <c r="BC150" t="s">
        <v>95</v>
      </c>
      <c r="BD150" s="4">
        <v>46195</v>
      </c>
      <c r="BE150" s="4">
        <v>46197</v>
      </c>
      <c r="BF150" t="s">
        <v>525</v>
      </c>
      <c r="BG150" t="s">
        <v>111</v>
      </c>
      <c r="BH150" t="s">
        <v>98</v>
      </c>
      <c r="BI150" s="4">
        <v>46260</v>
      </c>
      <c r="BJ150" s="4"/>
      <c r="BL150" t="s">
        <v>99</v>
      </c>
      <c r="BM150" t="s">
        <v>95</v>
      </c>
      <c r="BN150" t="s">
        <v>18</v>
      </c>
      <c r="BO150" t="s">
        <v>100</v>
      </c>
      <c r="BP150" t="s">
        <v>100</v>
      </c>
      <c r="BQ150" t="s">
        <v>100</v>
      </c>
      <c r="BR150" t="s">
        <v>100</v>
      </c>
      <c r="BS150" t="s">
        <v>100</v>
      </c>
      <c r="BT150" t="s">
        <v>100</v>
      </c>
      <c r="BU150" t="s">
        <v>100</v>
      </c>
      <c r="BV150" t="s">
        <v>100</v>
      </c>
      <c r="BW150" t="s">
        <v>100</v>
      </c>
      <c r="BX150" t="s">
        <v>100</v>
      </c>
      <c r="BY150" t="s">
        <v>100</v>
      </c>
      <c r="BZ150" t="s">
        <v>100</v>
      </c>
      <c r="CA150" t="s">
        <v>100</v>
      </c>
      <c r="CB150" t="s">
        <v>100</v>
      </c>
      <c r="CC150" t="s">
        <v>100</v>
      </c>
      <c r="CE150" t="s">
        <v>156</v>
      </c>
      <c r="CF150" s="34" t="s">
        <v>157</v>
      </c>
      <c r="CG150" s="34" t="s">
        <v>158</v>
      </c>
      <c r="CH150" s="34" t="s">
        <v>159</v>
      </c>
      <c r="CI150" s="34" t="s">
        <v>95</v>
      </c>
      <c r="CJ150" s="35">
        <v>46174</v>
      </c>
      <c r="CK150" s="35" t="s">
        <v>95</v>
      </c>
      <c r="CL150" s="34" t="s">
        <v>145</v>
      </c>
      <c r="CM150" s="32" t="s">
        <v>106</v>
      </c>
      <c r="CN150" s="34" t="s">
        <v>112</v>
      </c>
      <c r="CO150" s="35" t="s">
        <v>95</v>
      </c>
      <c r="CP150" s="35" t="s">
        <v>95</v>
      </c>
      <c r="CQ150" s="34" t="s">
        <v>134</v>
      </c>
      <c r="CR150" t="s">
        <v>99</v>
      </c>
      <c r="CS150" t="s">
        <v>95</v>
      </c>
      <c r="CT150" t="s">
        <v>18</v>
      </c>
      <c r="CU150" t="s">
        <v>19</v>
      </c>
      <c r="CV150" t="s">
        <v>20</v>
      </c>
      <c r="CW150" t="s">
        <v>100</v>
      </c>
      <c r="CX150" t="s">
        <v>100</v>
      </c>
      <c r="CY150" t="s">
        <v>100</v>
      </c>
      <c r="CZ150" t="s">
        <v>100</v>
      </c>
      <c r="DA150" t="s">
        <v>100</v>
      </c>
      <c r="DB150" t="s">
        <v>100</v>
      </c>
      <c r="DC150" t="s">
        <v>100</v>
      </c>
      <c r="DD150" t="s">
        <v>100</v>
      </c>
      <c r="DE150" t="s">
        <v>100</v>
      </c>
      <c r="DF150" t="s">
        <v>100</v>
      </c>
      <c r="DG150" t="s">
        <v>100</v>
      </c>
      <c r="DH150" t="s">
        <v>100</v>
      </c>
      <c r="DI150" t="s">
        <v>100</v>
      </c>
      <c r="DK150" t="str">
        <f>IF(AND(XPlan_raw[[#This Row],[BEng in Electronics]]&lt;&gt;"(tom)",XPlan_raw[[#This Row],[BEng in Electronics]]&lt;&gt;""),CT$11,"")</f>
        <v>BEng in Electronics - Sdb.</v>
      </c>
      <c r="DL150" t="str">
        <f>IF(AND(XPlan_raw[[#This Row],[BEng in Mechanical Engineering]]&lt;&gt;"(tom)",XPlan_raw[[#This Row],[BEng in Mechanical Engineering]]&lt;&gt;""),CU$11,"")</f>
        <v>BEng in Mechanical Engineering - Sdb.</v>
      </c>
      <c r="DM150" t="str">
        <f>IF(AND(XPlan_raw[[#This Row],[BEng in Mechatronics]]&lt;&gt;"(tom)",XPlan_raw[[#This Row],[BEng in Mechatronics]]&lt;&gt;""),CV$11,"")</f>
        <v>BEng in Mechatronics - Sdb.</v>
      </c>
      <c r="DN150" t="str">
        <f>IF(AND(XPlan_raw[[#This Row],[BSc in Electronics]]&lt;&gt;"(tom)",XPlan_raw[[#This Row],[BSc in Electronics]]&lt;&gt;""),CW$11,"")</f>
        <v/>
      </c>
      <c r="DO150" t="str">
        <f>IF(AND(XPlan_raw[[#This Row],[BSc in I&amp;B]]&lt;&gt;"(tom)",XPlan_raw[[#This Row],[BSc in I&amp;B]]&lt;&gt;""),CX$11,"")</f>
        <v/>
      </c>
      <c r="DP150" t="str">
        <f>IF(AND(XPlan_raw[[#This Row],[BSc in Software]]&lt;&gt;"(tom)",XPlan_raw[[#This Row],[BSc in Software]]&lt;&gt;""),CY$11,"")</f>
        <v/>
      </c>
      <c r="DQ150" t="str">
        <f>IF(AND(XPlan_raw[[#This Row],[BSc in Mechanical Engineering]]&lt;&gt;"(tom)",XPlan_raw[[#This Row],[BSc in Mechanical Engineering]]&lt;&gt;""),CZ$11,"")</f>
        <v/>
      </c>
      <c r="DR150" t="str">
        <f>IF(AND(XPlan_raw[[#This Row],[BSc in Mechatronic Engineering]]&lt;&gt;"(tom)",XPlan_raw[[#This Row],[BSc in Mechatronic Engineering]]&lt;&gt;""),DA$11,"")</f>
        <v/>
      </c>
      <c r="DS150" t="str">
        <f>IF(AND(XPlan_raw[[#This Row],[MSc in Electronics]]&lt;&gt;"(tom)",XPlan_raw[[#This Row],[MSc in Electronics]]&lt;&gt;""),DB$11,"")</f>
        <v/>
      </c>
      <c r="DT150" t="str">
        <f>IF(AND(XPlan_raw[[#This Row],[MSc in I&amp;B]]&lt;&gt;"(tom)",XPlan_raw[[#This Row],[MSc in I&amp;B]]&lt;&gt;""),DC$11,"")</f>
        <v/>
      </c>
      <c r="DU150" t="str">
        <f>IF(AND(XPlan_raw[[#This Row],[MSc in Pysics and Technology]]&lt;&gt;"(tom)",XPlan_raw[[#This Row],[MSc in Pysics and Technology]]&lt;&gt;""),DD$11,"")</f>
        <v/>
      </c>
      <c r="DV150" t="str">
        <f>IF(AND(XPlan_raw[[#This Row],[MSc in Software]]&lt;&gt;"(tom)",XPlan_raw[[#This Row],[MSc in Software]]&lt;&gt;""),DE$11,"")</f>
        <v/>
      </c>
      <c r="DW150" t="str">
        <f>IF(AND(XPlan_raw[[#This Row],[MSc in Mechanical Engineering]]&lt;&gt;"(tom)",XPlan_raw[[#This Row],[MSc in Mechanical Engineering]]&lt;&gt;""),DF$11,"")</f>
        <v/>
      </c>
      <c r="DX150" t="str">
        <f>IF(AND(XPlan_raw[[#This Row],[MSc in Mechatronic Engineering]]&lt;&gt;"(tom)",XPlan_raw[[#This Row],[MSc in Mechatronic Engineering]]&lt;&gt;""),DG$11,"")</f>
        <v/>
      </c>
      <c r="DY150" t="str">
        <f>IF(AND(XPlan_raw[[#This Row],[MSc in Supply Chain Digitalisation ]]&lt;&gt;"(tom)",XPlan_raw[[#This Row],[MSc in Supply Chain Digitalisation ]]&lt;&gt;""),DH$11,"")</f>
        <v/>
      </c>
      <c r="DZ150" t="str">
        <f>IF(AND(XPlan_raw[[#This Row],[Enkeltfag/Exchange]]&lt;&gt;"(tom)",XPlan_raw[[#This Row],[Enkeltfag/Exchange]]&lt;&gt;""),DI$11,"")</f>
        <v/>
      </c>
      <c r="EA150">
        <f>IF(AND(XPlan_raw[[#This Row],[EKA_kode]]&lt;&gt;"(tom)",XPlan_raw[[#This Row],[EKA_kode]]&lt;&gt;""),DJ$11,"")</f>
        <v>0</v>
      </c>
    </row>
    <row r="151" spans="2:131" x14ac:dyDescent="0.25">
      <c r="B151" t="str">
        <f>IF(Q151="ja",XPlan_rawFinal[[#This Row],[EKA_kode]],"")</f>
        <v>T300028402</v>
      </c>
      <c r="C151" t="str">
        <f>IF(XPlan[[#This Row],[EKA]]&lt;&gt;"",XPlan_rawFinal[[#This Row],[eka_langtnavn]],"")</f>
        <v>EIB Semester Project 2</v>
      </c>
      <c r="D151" t="str">
        <f>IF(XPlan[[#This Row],[EKA]]&lt;&gt;"",IF(XPlan_rawFinal[[#This Row],[Interne-kode]]&lt;&gt;"(tom)",XPlan_rawFinal[[#This Row],[Interne-kode]],""),"")</f>
        <v>EIB-SPRO2</v>
      </c>
      <c r="E15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22-06-2026 - 24-06-2026</v>
      </c>
      <c r="G151" t="str">
        <f>IF(XPlan[[#This Row],[EKA]]&lt;&gt;"",IF(XPlan_rawFinal[[#This Row],[Campus]]&lt;&gt;"(tom)",XPlan_rawFinal[[#This Row],[Campus]],""),"")</f>
        <v>Sønderborg</v>
      </c>
      <c r="H151" t="str">
        <f>IF(XPlan[[#This Row],[EKA]]&lt;&gt;"",IF(OR(XPlan_rawFinal[[#This Row],[Prøveform]]="(tom)",XPlan_rawFinal[[#This Row],[Prøveform]]=""),"",XPlan_rawFinal[[#This Row],[Prøveform]]),"")</f>
        <v>Oral examination</v>
      </c>
      <c r="I151" t="str">
        <f>IF(XPlan[[#This Row],[EKA]]&lt;&gt;"",IF(XPlan_rawFinal[[#This Row],[Eksaminator_samlet]]&lt;&gt;"",XPlan_rawFinal[[#This Row],[Eksaminator_samlet]],""),"")</f>
        <v>Marianne Stenger, Matthias König</v>
      </c>
      <c r="J151" t="str">
        <f>IF(XPlan[[#This Row],[EKA]]&lt;&gt;"",IF(OR(XPlan_rawFinal[[#This Row],[Censur]]="(tom)",XPlan_rawFinal[[#This Row],[Censur]]=""),"",XPlan_rawFinal[[#This Row],[Censur]]),"")</f>
        <v>Second examiner: External</v>
      </c>
      <c r="K1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51" t="s">
        <v>90</v>
      </c>
      <c r="M151" t="str">
        <f>IF(XPlan[[#This Row],[EKA]]&lt;&gt;"",IF(XPlan_rawFinal[[#This Row],[BEMÆRK]]&lt;&gt;"(tom)",XPlan_rawFinal[[#This Row],[BEMÆRK]],""),"")</f>
        <v/>
      </c>
      <c r="N15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151" t="s">
        <v>107</v>
      </c>
      <c r="R151" t="s">
        <v>253</v>
      </c>
      <c r="S151" t="s">
        <v>254</v>
      </c>
      <c r="T151" t="s">
        <v>255</v>
      </c>
      <c r="U151" t="s">
        <v>291</v>
      </c>
      <c r="V151" t="s">
        <v>95</v>
      </c>
      <c r="W151" s="4">
        <v>46195</v>
      </c>
      <c r="X151" s="4">
        <v>46197</v>
      </c>
      <c r="Y151" t="s">
        <v>503</v>
      </c>
      <c r="Z151" t="s">
        <v>111</v>
      </c>
      <c r="AA151" t="s">
        <v>112</v>
      </c>
      <c r="AB151" s="4">
        <v>46252</v>
      </c>
      <c r="AD151" t="s">
        <v>134</v>
      </c>
      <c r="AE151" t="s">
        <v>99</v>
      </c>
      <c r="AF151" t="s">
        <v>95</v>
      </c>
      <c r="AG151" t="s">
        <v>100</v>
      </c>
      <c r="AH151" t="s">
        <v>100</v>
      </c>
      <c r="AI151" t="s">
        <v>100</v>
      </c>
      <c r="AJ151" t="s">
        <v>100</v>
      </c>
      <c r="AK151" t="s">
        <v>22</v>
      </c>
      <c r="AL151" t="s">
        <v>100</v>
      </c>
      <c r="AM151" t="s">
        <v>100</v>
      </c>
      <c r="AN151" t="s">
        <v>100</v>
      </c>
      <c r="AO151" t="s">
        <v>100</v>
      </c>
      <c r="AP151" t="s">
        <v>100</v>
      </c>
      <c r="AQ151" t="s">
        <v>100</v>
      </c>
      <c r="AR151" t="s">
        <v>100</v>
      </c>
      <c r="AS151" t="s">
        <v>100</v>
      </c>
      <c r="AT151" t="s">
        <v>100</v>
      </c>
      <c r="AU151" t="s">
        <v>100</v>
      </c>
      <c r="AV151" t="s">
        <v>100</v>
      </c>
      <c r="AY151" t="s">
        <v>288</v>
      </c>
      <c r="AZ151" t="s">
        <v>289</v>
      </c>
      <c r="BA151" t="s">
        <v>290</v>
      </c>
      <c r="BB151" t="s">
        <v>291</v>
      </c>
      <c r="BC151" t="s">
        <v>95</v>
      </c>
      <c r="BD151" s="4">
        <v>46195</v>
      </c>
      <c r="BE151" s="4">
        <v>46198</v>
      </c>
      <c r="BF151" t="s">
        <v>506</v>
      </c>
      <c r="BG151" t="s">
        <v>111</v>
      </c>
      <c r="BH151" t="s">
        <v>98</v>
      </c>
      <c r="BI151" s="4">
        <v>46260</v>
      </c>
      <c r="BJ151" s="4"/>
      <c r="BL151" t="s">
        <v>99</v>
      </c>
      <c r="BM151" t="s">
        <v>95</v>
      </c>
      <c r="BN151" t="s">
        <v>100</v>
      </c>
      <c r="BO151" t="s">
        <v>100</v>
      </c>
      <c r="BP151" t="s">
        <v>100</v>
      </c>
      <c r="BQ151" t="s">
        <v>100</v>
      </c>
      <c r="BR151" t="s">
        <v>100</v>
      </c>
      <c r="BS151" t="s">
        <v>100</v>
      </c>
      <c r="BT151" t="s">
        <v>24</v>
      </c>
      <c r="BU151" t="s">
        <v>100</v>
      </c>
      <c r="BV151" t="s">
        <v>100</v>
      </c>
      <c r="BW151" t="s">
        <v>100</v>
      </c>
      <c r="BX151" t="s">
        <v>100</v>
      </c>
      <c r="BY151" t="s">
        <v>100</v>
      </c>
      <c r="BZ151" t="s">
        <v>100</v>
      </c>
      <c r="CA151" t="s">
        <v>100</v>
      </c>
      <c r="CB151" t="s">
        <v>100</v>
      </c>
      <c r="CC151" t="s">
        <v>100</v>
      </c>
      <c r="CE151" t="s">
        <v>171</v>
      </c>
      <c r="CF151" s="34" t="s">
        <v>172</v>
      </c>
      <c r="CG151" s="34" t="s">
        <v>173</v>
      </c>
      <c r="CH151" s="34" t="s">
        <v>149</v>
      </c>
      <c r="CI151" s="34" t="s">
        <v>95</v>
      </c>
      <c r="CJ151" s="35">
        <v>46245</v>
      </c>
      <c r="CK151" s="35" t="s">
        <v>95</v>
      </c>
      <c r="CL151" s="34" t="s">
        <v>512</v>
      </c>
      <c r="CM151" s="32" t="s">
        <v>106</v>
      </c>
      <c r="CN151" s="34" t="s">
        <v>104</v>
      </c>
      <c r="CO151" s="35" t="s">
        <v>95</v>
      </c>
      <c r="CP151" s="35" t="s">
        <v>95</v>
      </c>
      <c r="CQ151" s="34"/>
      <c r="CR151" t="s">
        <v>99</v>
      </c>
      <c r="CS151" t="s">
        <v>95</v>
      </c>
      <c r="CT151" t="s">
        <v>18</v>
      </c>
      <c r="CU151" t="s">
        <v>19</v>
      </c>
      <c r="CV151" t="s">
        <v>20</v>
      </c>
      <c r="CW151" t="s">
        <v>100</v>
      </c>
      <c r="CX151" t="s">
        <v>100</v>
      </c>
      <c r="CY151" t="s">
        <v>100</v>
      </c>
      <c r="CZ151" t="s">
        <v>100</v>
      </c>
      <c r="DA151" t="s">
        <v>100</v>
      </c>
      <c r="DB151" t="s">
        <v>100</v>
      </c>
      <c r="DC151" t="s">
        <v>100</v>
      </c>
      <c r="DD151" t="s">
        <v>100</v>
      </c>
      <c r="DE151" t="s">
        <v>100</v>
      </c>
      <c r="DF151" t="s">
        <v>100</v>
      </c>
      <c r="DG151" t="s">
        <v>100</v>
      </c>
      <c r="DH151" t="s">
        <v>100</v>
      </c>
      <c r="DI151" t="s">
        <v>100</v>
      </c>
      <c r="DK151" t="str">
        <f>IF(AND(XPlan_raw[[#This Row],[BEng in Electronics]]&lt;&gt;"(tom)",XPlan_raw[[#This Row],[BEng in Electronics]]&lt;&gt;""),CT$11,"")</f>
        <v>BEng in Electronics - Sdb.</v>
      </c>
      <c r="DL151" t="str">
        <f>IF(AND(XPlan_raw[[#This Row],[BEng in Mechanical Engineering]]&lt;&gt;"(tom)",XPlan_raw[[#This Row],[BEng in Mechanical Engineering]]&lt;&gt;""),CU$11,"")</f>
        <v>BEng in Mechanical Engineering - Sdb.</v>
      </c>
      <c r="DM151" t="str">
        <f>IF(AND(XPlan_raw[[#This Row],[BEng in Mechatronics]]&lt;&gt;"(tom)",XPlan_raw[[#This Row],[BEng in Mechatronics]]&lt;&gt;""),CV$11,"")</f>
        <v>BEng in Mechatronics - Sdb.</v>
      </c>
      <c r="DN151" t="str">
        <f>IF(AND(XPlan_raw[[#This Row],[BSc in Electronics]]&lt;&gt;"(tom)",XPlan_raw[[#This Row],[BSc in Electronics]]&lt;&gt;""),CW$11,"")</f>
        <v/>
      </c>
      <c r="DO151" t="str">
        <f>IF(AND(XPlan_raw[[#This Row],[BSc in I&amp;B]]&lt;&gt;"(tom)",XPlan_raw[[#This Row],[BSc in I&amp;B]]&lt;&gt;""),CX$11,"")</f>
        <v/>
      </c>
      <c r="DP151" t="str">
        <f>IF(AND(XPlan_raw[[#This Row],[BSc in Software]]&lt;&gt;"(tom)",XPlan_raw[[#This Row],[BSc in Software]]&lt;&gt;""),CY$11,"")</f>
        <v/>
      </c>
      <c r="DQ151" t="str">
        <f>IF(AND(XPlan_raw[[#This Row],[BSc in Mechanical Engineering]]&lt;&gt;"(tom)",XPlan_raw[[#This Row],[BSc in Mechanical Engineering]]&lt;&gt;""),CZ$11,"")</f>
        <v/>
      </c>
      <c r="DR151" t="str">
        <f>IF(AND(XPlan_raw[[#This Row],[BSc in Mechatronic Engineering]]&lt;&gt;"(tom)",XPlan_raw[[#This Row],[BSc in Mechatronic Engineering]]&lt;&gt;""),DA$11,"")</f>
        <v/>
      </c>
      <c r="DS151" t="str">
        <f>IF(AND(XPlan_raw[[#This Row],[MSc in Electronics]]&lt;&gt;"(tom)",XPlan_raw[[#This Row],[MSc in Electronics]]&lt;&gt;""),DB$11,"")</f>
        <v/>
      </c>
      <c r="DT151" t="str">
        <f>IF(AND(XPlan_raw[[#This Row],[MSc in I&amp;B]]&lt;&gt;"(tom)",XPlan_raw[[#This Row],[MSc in I&amp;B]]&lt;&gt;""),DC$11,"")</f>
        <v/>
      </c>
      <c r="DU151" t="str">
        <f>IF(AND(XPlan_raw[[#This Row],[MSc in Pysics and Technology]]&lt;&gt;"(tom)",XPlan_raw[[#This Row],[MSc in Pysics and Technology]]&lt;&gt;""),DD$11,"")</f>
        <v/>
      </c>
      <c r="DV151" t="str">
        <f>IF(AND(XPlan_raw[[#This Row],[MSc in Software]]&lt;&gt;"(tom)",XPlan_raw[[#This Row],[MSc in Software]]&lt;&gt;""),DE$11,"")</f>
        <v/>
      </c>
      <c r="DW151" t="str">
        <f>IF(AND(XPlan_raw[[#This Row],[MSc in Mechanical Engineering]]&lt;&gt;"(tom)",XPlan_raw[[#This Row],[MSc in Mechanical Engineering]]&lt;&gt;""),DF$11,"")</f>
        <v/>
      </c>
      <c r="DX151" t="str">
        <f>IF(AND(XPlan_raw[[#This Row],[MSc in Mechatronic Engineering]]&lt;&gt;"(tom)",XPlan_raw[[#This Row],[MSc in Mechatronic Engineering]]&lt;&gt;""),DG$11,"")</f>
        <v/>
      </c>
      <c r="DY151" t="str">
        <f>IF(AND(XPlan_raw[[#This Row],[MSc in Supply Chain Digitalisation ]]&lt;&gt;"(tom)",XPlan_raw[[#This Row],[MSc in Supply Chain Digitalisation ]]&lt;&gt;""),DH$11,"")</f>
        <v/>
      </c>
      <c r="DZ151" t="str">
        <f>IF(AND(XPlan_raw[[#This Row],[Enkeltfag/Exchange]]&lt;&gt;"(tom)",XPlan_raw[[#This Row],[Enkeltfag/Exchange]]&lt;&gt;""),DI$11,"")</f>
        <v/>
      </c>
      <c r="EA151">
        <f>IF(AND(XPlan_raw[[#This Row],[EKA_kode]]&lt;&gt;"(tom)",XPlan_raw[[#This Row],[EKA_kode]]&lt;&gt;""),DJ$11,"")</f>
        <v>0</v>
      </c>
    </row>
    <row r="152" spans="2:131" x14ac:dyDescent="0.25">
      <c r="B152" t="str">
        <f>IF(Q152="ja",XPlan_rawFinal[[#This Row],[EKA_kode]],"")</f>
        <v>T300031402</v>
      </c>
      <c r="C152" t="str">
        <f>IF(XPlan[[#This Row],[EKA]]&lt;&gt;"",XPlan_rawFinal[[#This Row],[eka_langtnavn]],"")</f>
        <v>EIB Semester Project 4 - Digital Manufacturing</v>
      </c>
      <c r="D152" t="str">
        <f>IF(XPlan[[#This Row],[EKA]]&lt;&gt;"",IF(XPlan_rawFinal[[#This Row],[Interne-kode]]&lt;&gt;"(tom)",XPlan_rawFinal[[#This Row],[Interne-kode]],""),"")</f>
        <v>EIB-SPRO4</v>
      </c>
      <c r="E15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22-06-2026 - 24-06-2026</v>
      </c>
      <c r="G152" t="str">
        <f>IF(XPlan[[#This Row],[EKA]]&lt;&gt;"",IF(XPlan_rawFinal[[#This Row],[Campus]]&lt;&gt;"(tom)",XPlan_rawFinal[[#This Row],[Campus]],""),"")</f>
        <v>Sønderborg</v>
      </c>
      <c r="H152" t="str">
        <f>IF(XPlan[[#This Row],[EKA]]&lt;&gt;"",IF(OR(XPlan_rawFinal[[#This Row],[Prøveform]]="(tom)",XPlan_rawFinal[[#This Row],[Prøveform]]=""),"",XPlan_rawFinal[[#This Row],[Prøveform]]),"")</f>
        <v>Oral examination</v>
      </c>
      <c r="I152" t="str">
        <f>IF(XPlan[[#This Row],[EKA]]&lt;&gt;"",IF(XPlan_rawFinal[[#This Row],[Eksaminator_samlet]]&lt;&gt;"",XPlan_rawFinal[[#This Row],[Eksaminator_samlet]],""),"")</f>
        <v>Elias Ribeiro da Silva</v>
      </c>
      <c r="J152" t="str">
        <f>IF(XPlan[[#This Row],[EKA]]&lt;&gt;"",IF(OR(XPlan_rawFinal[[#This Row],[Censur]]="(tom)",XPlan_rawFinal[[#This Row],[Censur]]=""),"",XPlan_rawFinal[[#This Row],[Censur]]),"")</f>
        <v>Second examiner: External</v>
      </c>
      <c r="K1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26-08-2026 - 27-08-2026</v>
      </c>
      <c r="L152" t="s">
        <v>90</v>
      </c>
      <c r="M152" t="str">
        <f>IF(XPlan[[#This Row],[EKA]]&lt;&gt;"",IF(XPlan_rawFinal[[#This Row],[BEMÆRK]]&lt;&gt;"(tom)",XPlan_rawFinal[[#This Row],[BEMÆRK]],""),"")</f>
        <v/>
      </c>
      <c r="N15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152" t="s">
        <v>107</v>
      </c>
      <c r="R152" t="s">
        <v>262</v>
      </c>
      <c r="S152" t="s">
        <v>263</v>
      </c>
      <c r="T152" t="s">
        <v>264</v>
      </c>
      <c r="U152" t="s">
        <v>167</v>
      </c>
      <c r="V152" t="s">
        <v>95</v>
      </c>
      <c r="W152" s="4">
        <v>46195</v>
      </c>
      <c r="X152" s="4">
        <v>46197</v>
      </c>
      <c r="Y152" t="s">
        <v>113</v>
      </c>
      <c r="Z152" t="s">
        <v>111</v>
      </c>
      <c r="AA152" t="s">
        <v>112</v>
      </c>
      <c r="AB152" s="4">
        <v>46260</v>
      </c>
      <c r="AC152" s="4">
        <v>46261</v>
      </c>
      <c r="AD152" t="s">
        <v>134</v>
      </c>
      <c r="AE152" t="s">
        <v>99</v>
      </c>
      <c r="AF152" t="s">
        <v>95</v>
      </c>
      <c r="AG152" t="s">
        <v>100</v>
      </c>
      <c r="AH152" t="s">
        <v>100</v>
      </c>
      <c r="AI152" t="s">
        <v>100</v>
      </c>
      <c r="AJ152" t="s">
        <v>100</v>
      </c>
      <c r="AK152" t="s">
        <v>22</v>
      </c>
      <c r="AL152" t="s">
        <v>100</v>
      </c>
      <c r="AM152" t="s">
        <v>100</v>
      </c>
      <c r="AN152" t="s">
        <v>100</v>
      </c>
      <c r="AO152" t="s">
        <v>100</v>
      </c>
      <c r="AP152" t="s">
        <v>100</v>
      </c>
      <c r="AQ152" t="s">
        <v>100</v>
      </c>
      <c r="AR152" t="s">
        <v>100</v>
      </c>
      <c r="AS152" t="s">
        <v>100</v>
      </c>
      <c r="AT152" t="s">
        <v>100</v>
      </c>
      <c r="AU152" t="s">
        <v>100</v>
      </c>
      <c r="AV152" t="s">
        <v>100</v>
      </c>
      <c r="AY152" t="s">
        <v>298</v>
      </c>
      <c r="AZ152" t="s">
        <v>299</v>
      </c>
      <c r="BA152" t="s">
        <v>300</v>
      </c>
      <c r="BB152" t="s">
        <v>291</v>
      </c>
      <c r="BC152" t="s">
        <v>95</v>
      </c>
      <c r="BD152" s="4">
        <v>46195</v>
      </c>
      <c r="BE152" s="4">
        <v>46198</v>
      </c>
      <c r="BF152" t="s">
        <v>506</v>
      </c>
      <c r="BG152" t="s">
        <v>111</v>
      </c>
      <c r="BH152" t="s">
        <v>98</v>
      </c>
      <c r="BI152" s="4">
        <v>46260</v>
      </c>
      <c r="BJ152" s="4"/>
      <c r="BL152" t="s">
        <v>99</v>
      </c>
      <c r="BM152" t="s">
        <v>95</v>
      </c>
      <c r="BN152" t="s">
        <v>100</v>
      </c>
      <c r="BO152" t="s">
        <v>19</v>
      </c>
      <c r="BP152" t="s">
        <v>100</v>
      </c>
      <c r="BQ152" t="s">
        <v>100</v>
      </c>
      <c r="BR152" t="s">
        <v>100</v>
      </c>
      <c r="BS152" t="s">
        <v>100</v>
      </c>
      <c r="BT152" t="s">
        <v>100</v>
      </c>
      <c r="BU152" t="s">
        <v>100</v>
      </c>
      <c r="BV152" t="s">
        <v>100</v>
      </c>
      <c r="BW152" t="s">
        <v>100</v>
      </c>
      <c r="BX152" t="s">
        <v>100</v>
      </c>
      <c r="BY152" t="s">
        <v>100</v>
      </c>
      <c r="BZ152" t="s">
        <v>100</v>
      </c>
      <c r="CA152" t="s">
        <v>100</v>
      </c>
      <c r="CB152" t="s">
        <v>100</v>
      </c>
      <c r="CC152" t="s">
        <v>100</v>
      </c>
      <c r="CE152" t="s">
        <v>354</v>
      </c>
      <c r="CF152" s="34" t="s">
        <v>355</v>
      </c>
      <c r="CG152" s="34" t="s">
        <v>356</v>
      </c>
      <c r="CH152" s="34" t="s">
        <v>291</v>
      </c>
      <c r="CI152" s="34" t="s">
        <v>95</v>
      </c>
      <c r="CJ152" s="35">
        <v>46174</v>
      </c>
      <c r="CK152" s="35" t="s">
        <v>95</v>
      </c>
      <c r="CL152" s="34" t="s">
        <v>514</v>
      </c>
      <c r="CM152" s="32" t="s">
        <v>106</v>
      </c>
      <c r="CN152" s="34" t="s">
        <v>98</v>
      </c>
      <c r="CO152" s="35">
        <v>46244</v>
      </c>
      <c r="CP152" s="35" t="s">
        <v>95</v>
      </c>
      <c r="CQ152" s="34" t="s">
        <v>134</v>
      </c>
      <c r="CR152" t="s">
        <v>99</v>
      </c>
      <c r="CS152" t="s">
        <v>95</v>
      </c>
      <c r="CT152" t="s">
        <v>100</v>
      </c>
      <c r="CU152" t="s">
        <v>100</v>
      </c>
      <c r="CV152" t="s">
        <v>100</v>
      </c>
      <c r="CW152" t="s">
        <v>100</v>
      </c>
      <c r="CX152" t="s">
        <v>100</v>
      </c>
      <c r="CY152" t="s">
        <v>100</v>
      </c>
      <c r="CZ152" t="s">
        <v>100</v>
      </c>
      <c r="DA152" t="s">
        <v>25</v>
      </c>
      <c r="DB152" t="s">
        <v>100</v>
      </c>
      <c r="DC152" t="s">
        <v>100</v>
      </c>
      <c r="DD152" t="s">
        <v>100</v>
      </c>
      <c r="DE152" t="s">
        <v>100</v>
      </c>
      <c r="DF152" t="s">
        <v>100</v>
      </c>
      <c r="DG152" t="s">
        <v>100</v>
      </c>
      <c r="DH152" t="s">
        <v>100</v>
      </c>
      <c r="DI152" t="s">
        <v>100</v>
      </c>
      <c r="DK152" t="str">
        <f>IF(AND(XPlan_raw[[#This Row],[BEng in Electronics]]&lt;&gt;"(tom)",XPlan_raw[[#This Row],[BEng in Electronics]]&lt;&gt;""),CT$11,"")</f>
        <v/>
      </c>
      <c r="DL152" t="str">
        <f>IF(AND(XPlan_raw[[#This Row],[BEng in Mechanical Engineering]]&lt;&gt;"(tom)",XPlan_raw[[#This Row],[BEng in Mechanical Engineering]]&lt;&gt;""),CU$11,"")</f>
        <v/>
      </c>
      <c r="DM152" t="str">
        <f>IF(AND(XPlan_raw[[#This Row],[BEng in Mechatronics]]&lt;&gt;"(tom)",XPlan_raw[[#This Row],[BEng in Mechatronics]]&lt;&gt;""),CV$11,"")</f>
        <v/>
      </c>
      <c r="DN152" t="str">
        <f>IF(AND(XPlan_raw[[#This Row],[BSc in Electronics]]&lt;&gt;"(tom)",XPlan_raw[[#This Row],[BSc in Electronics]]&lt;&gt;""),CW$11,"")</f>
        <v/>
      </c>
      <c r="DO152" t="str">
        <f>IF(AND(XPlan_raw[[#This Row],[BSc in I&amp;B]]&lt;&gt;"(tom)",XPlan_raw[[#This Row],[BSc in I&amp;B]]&lt;&gt;""),CX$11,"")</f>
        <v/>
      </c>
      <c r="DP152" t="str">
        <f>IF(AND(XPlan_raw[[#This Row],[BSc in Software]]&lt;&gt;"(tom)",XPlan_raw[[#This Row],[BSc in Software]]&lt;&gt;""),CY$11,"")</f>
        <v/>
      </c>
      <c r="DQ152" t="str">
        <f>IF(AND(XPlan_raw[[#This Row],[BSc in Mechanical Engineering]]&lt;&gt;"(tom)",XPlan_raw[[#This Row],[BSc in Mechanical Engineering]]&lt;&gt;""),CZ$11,"")</f>
        <v/>
      </c>
      <c r="DR152" t="str">
        <f>IF(AND(XPlan_raw[[#This Row],[BSc in Mechatronic Engineering]]&lt;&gt;"(tom)",XPlan_raw[[#This Row],[BSc in Mechatronic Engineering]]&lt;&gt;""),DA$11,"")</f>
        <v>BSc in Mechatronic Engineering - Sdb.</v>
      </c>
      <c r="DS152" t="str">
        <f>IF(AND(XPlan_raw[[#This Row],[MSc in Electronics]]&lt;&gt;"(tom)",XPlan_raw[[#This Row],[MSc in Electronics]]&lt;&gt;""),DB$11,"")</f>
        <v/>
      </c>
      <c r="DT152" t="str">
        <f>IF(AND(XPlan_raw[[#This Row],[MSc in I&amp;B]]&lt;&gt;"(tom)",XPlan_raw[[#This Row],[MSc in I&amp;B]]&lt;&gt;""),DC$11,"")</f>
        <v/>
      </c>
      <c r="DU152" t="str">
        <f>IF(AND(XPlan_raw[[#This Row],[MSc in Pysics and Technology]]&lt;&gt;"(tom)",XPlan_raw[[#This Row],[MSc in Pysics and Technology]]&lt;&gt;""),DD$11,"")</f>
        <v/>
      </c>
      <c r="DV152" t="str">
        <f>IF(AND(XPlan_raw[[#This Row],[MSc in Software]]&lt;&gt;"(tom)",XPlan_raw[[#This Row],[MSc in Software]]&lt;&gt;""),DE$11,"")</f>
        <v/>
      </c>
      <c r="DW152" t="str">
        <f>IF(AND(XPlan_raw[[#This Row],[MSc in Mechanical Engineering]]&lt;&gt;"(tom)",XPlan_raw[[#This Row],[MSc in Mechanical Engineering]]&lt;&gt;""),DF$11,"")</f>
        <v/>
      </c>
      <c r="DX152" t="str">
        <f>IF(AND(XPlan_raw[[#This Row],[MSc in Mechatronic Engineering]]&lt;&gt;"(tom)",XPlan_raw[[#This Row],[MSc in Mechatronic Engineering]]&lt;&gt;""),DG$11,"")</f>
        <v/>
      </c>
      <c r="DY152" t="str">
        <f>IF(AND(XPlan_raw[[#This Row],[MSc in Supply Chain Digitalisation ]]&lt;&gt;"(tom)",XPlan_raw[[#This Row],[MSc in Supply Chain Digitalisation ]]&lt;&gt;""),DH$11,"")</f>
        <v/>
      </c>
      <c r="DZ152" t="str">
        <f>IF(AND(XPlan_raw[[#This Row],[Enkeltfag/Exchange]]&lt;&gt;"(tom)",XPlan_raw[[#This Row],[Enkeltfag/Exchange]]&lt;&gt;""),DI$11,"")</f>
        <v/>
      </c>
      <c r="EA152">
        <f>IF(AND(XPlan_raw[[#This Row],[EKA_kode]]&lt;&gt;"(tom)",XPlan_raw[[#This Row],[EKA_kode]]&lt;&gt;""),DJ$11,"")</f>
        <v>0</v>
      </c>
    </row>
    <row r="153" spans="2:131" x14ac:dyDescent="0.25">
      <c r="B153" t="str">
        <f>IF(Q153="ja",XPlan_rawFinal[[#This Row],[EKA_kode]],"")</f>
        <v>T370083402</v>
      </c>
      <c r="C153" t="str">
        <f>IF(XPlan[[#This Row],[EKA]]&lt;&gt;"",XPlan_rawFinal[[#This Row],[eka_langtnavn]],"")</f>
        <v>Electronics Semester Project 2 C</v>
      </c>
      <c r="D153" t="str">
        <f>IF(XPlan[[#This Row],[EKA]]&lt;&gt;"",IF(XPlan_rawFinal[[#This Row],[Interne-kode]]&lt;&gt;"(tom)",XPlan_rawFinal[[#This Row],[Interne-kode]],""),"")</f>
        <v>EE-SPRO2C</v>
      </c>
      <c r="E15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22-06-2026 - 24-06-2026</v>
      </c>
      <c r="G153" t="str">
        <f>IF(XPlan[[#This Row],[EKA]]&lt;&gt;"",IF(XPlan_rawFinal[[#This Row],[Campus]]&lt;&gt;"(tom)",XPlan_rawFinal[[#This Row],[Campus]],""),"")</f>
        <v>Sønderborg</v>
      </c>
      <c r="H153" t="str">
        <f>IF(XPlan[[#This Row],[EKA]]&lt;&gt;"",IF(OR(XPlan_rawFinal[[#This Row],[Prøveform]]="(tom)",XPlan_rawFinal[[#This Row],[Prøveform]]=""),"",XPlan_rawFinal[[#This Row],[Prøveform]]),"")</f>
        <v>Oral examination</v>
      </c>
      <c r="I153" t="str">
        <f>IF(XPlan[[#This Row],[EKA]]&lt;&gt;"",IF(XPlan_rawFinal[[#This Row],[Eksaminator_samlet]]&lt;&gt;"",XPlan_rawFinal[[#This Row],[Eksaminator_samlet]],""),"")</f>
        <v>Bente Olsen, William Greenbank</v>
      </c>
      <c r="J153" t="str">
        <f>IF(XPlan[[#This Row],[EKA]]&lt;&gt;"",IF(OR(XPlan_rawFinal[[#This Row],[Censur]]="(tom)",XPlan_rawFinal[[#This Row],[Censur]]=""),"",XPlan_rawFinal[[#This Row],[Censur]]),"")</f>
        <v>Second examiner: Internal</v>
      </c>
      <c r="K1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53" t="s">
        <v>90</v>
      </c>
      <c r="M153" t="str">
        <f>IF(XPlan[[#This Row],[EKA]]&lt;&gt;"",IF(XPlan_rawFinal[[#This Row],[BEMÆRK]]&lt;&gt;"(tom)",XPlan_rawFinal[[#This Row],[BEMÆRK]],""),"")</f>
        <v/>
      </c>
      <c r="N15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Sdb.,,,,,,,,,,,,,All exams</v>
      </c>
      <c r="Q153" t="s">
        <v>107</v>
      </c>
      <c r="R153" t="s">
        <v>439</v>
      </c>
      <c r="S153" t="s">
        <v>440</v>
      </c>
      <c r="T153" t="s">
        <v>441</v>
      </c>
      <c r="U153" t="s">
        <v>291</v>
      </c>
      <c r="V153" t="s">
        <v>95</v>
      </c>
      <c r="W153" s="4">
        <v>46195</v>
      </c>
      <c r="X153" s="4">
        <v>46197</v>
      </c>
      <c r="Y153" t="s">
        <v>525</v>
      </c>
      <c r="Z153" t="s">
        <v>111</v>
      </c>
      <c r="AA153" t="s">
        <v>98</v>
      </c>
      <c r="AB153" s="4">
        <v>46252</v>
      </c>
      <c r="AE153" t="s">
        <v>99</v>
      </c>
      <c r="AF153" t="s">
        <v>95</v>
      </c>
      <c r="AG153" t="s">
        <v>100</v>
      </c>
      <c r="AH153" t="s">
        <v>100</v>
      </c>
      <c r="AI153" t="s">
        <v>100</v>
      </c>
      <c r="AJ153" t="s">
        <v>21</v>
      </c>
      <c r="AK153" t="s">
        <v>100</v>
      </c>
      <c r="AL153" t="s">
        <v>100</v>
      </c>
      <c r="AM153" t="s">
        <v>100</v>
      </c>
      <c r="AN153" t="s">
        <v>100</v>
      </c>
      <c r="AO153" t="s">
        <v>100</v>
      </c>
      <c r="AP153" t="s">
        <v>100</v>
      </c>
      <c r="AQ153" t="s">
        <v>100</v>
      </c>
      <c r="AR153" t="s">
        <v>100</v>
      </c>
      <c r="AS153" t="s">
        <v>100</v>
      </c>
      <c r="AT153" t="s">
        <v>100</v>
      </c>
      <c r="AU153" t="s">
        <v>100</v>
      </c>
      <c r="AV153" t="s">
        <v>100</v>
      </c>
      <c r="AY153" t="s">
        <v>292</v>
      </c>
      <c r="AZ153" t="s">
        <v>293</v>
      </c>
      <c r="BA153" t="s">
        <v>294</v>
      </c>
      <c r="BB153" t="s">
        <v>167</v>
      </c>
      <c r="BC153" t="s">
        <v>95</v>
      </c>
      <c r="BD153" s="4">
        <v>46195</v>
      </c>
      <c r="BE153" s="4">
        <v>46197</v>
      </c>
      <c r="BF153" t="s">
        <v>507</v>
      </c>
      <c r="BG153" t="s">
        <v>185</v>
      </c>
      <c r="BH153" t="s">
        <v>112</v>
      </c>
      <c r="BI153" s="4">
        <v>46260</v>
      </c>
      <c r="BJ153" s="4"/>
      <c r="BL153" t="s">
        <v>99</v>
      </c>
      <c r="BM153" t="s">
        <v>95</v>
      </c>
      <c r="BN153" t="s">
        <v>100</v>
      </c>
      <c r="BO153" t="s">
        <v>100</v>
      </c>
      <c r="BP153" t="s">
        <v>100</v>
      </c>
      <c r="BQ153" t="s">
        <v>100</v>
      </c>
      <c r="BR153" t="s">
        <v>100</v>
      </c>
      <c r="BS153" t="s">
        <v>100</v>
      </c>
      <c r="BT153" t="s">
        <v>24</v>
      </c>
      <c r="BU153" t="s">
        <v>100</v>
      </c>
      <c r="BV153" t="s">
        <v>100</v>
      </c>
      <c r="BW153" t="s">
        <v>100</v>
      </c>
      <c r="BX153" t="s">
        <v>100</v>
      </c>
      <c r="BY153" t="s">
        <v>100</v>
      </c>
      <c r="BZ153" t="s">
        <v>100</v>
      </c>
      <c r="CA153" t="s">
        <v>100</v>
      </c>
      <c r="CB153" t="s">
        <v>100</v>
      </c>
      <c r="CC153" t="s">
        <v>100</v>
      </c>
      <c r="CE153" t="s">
        <v>362</v>
      </c>
      <c r="CF153" s="34" t="s">
        <v>363</v>
      </c>
      <c r="CG153" s="34" t="s">
        <v>364</v>
      </c>
      <c r="CH153" s="34" t="s">
        <v>291</v>
      </c>
      <c r="CI153" s="34" t="s">
        <v>95</v>
      </c>
      <c r="CJ153" s="35">
        <v>46174</v>
      </c>
      <c r="CK153" s="35" t="s">
        <v>95</v>
      </c>
      <c r="CL153" s="34" t="s">
        <v>515</v>
      </c>
      <c r="CM153" s="32" t="s">
        <v>106</v>
      </c>
      <c r="CN153" s="34" t="s">
        <v>98</v>
      </c>
      <c r="CO153" s="35">
        <v>46244</v>
      </c>
      <c r="CP153" s="35" t="s">
        <v>95</v>
      </c>
      <c r="CQ153" s="34" t="s">
        <v>134</v>
      </c>
      <c r="CR153" t="s">
        <v>99</v>
      </c>
      <c r="CS153" t="s">
        <v>95</v>
      </c>
      <c r="CT153" t="s">
        <v>100</v>
      </c>
      <c r="CU153" t="s">
        <v>100</v>
      </c>
      <c r="CV153" t="s">
        <v>20</v>
      </c>
      <c r="CW153" t="s">
        <v>100</v>
      </c>
      <c r="CX153" t="s">
        <v>100</v>
      </c>
      <c r="CY153" t="s">
        <v>100</v>
      </c>
      <c r="CZ153" t="s">
        <v>100</v>
      </c>
      <c r="DA153" t="s">
        <v>100</v>
      </c>
      <c r="DB153" t="s">
        <v>100</v>
      </c>
      <c r="DC153" t="s">
        <v>100</v>
      </c>
      <c r="DD153" t="s">
        <v>100</v>
      </c>
      <c r="DE153" t="s">
        <v>100</v>
      </c>
      <c r="DF153" t="s">
        <v>100</v>
      </c>
      <c r="DG153" t="s">
        <v>100</v>
      </c>
      <c r="DH153" t="s">
        <v>100</v>
      </c>
      <c r="DI153" t="s">
        <v>100</v>
      </c>
      <c r="DK153" t="str">
        <f>IF(AND(XPlan_raw[[#This Row],[BEng in Electronics]]&lt;&gt;"(tom)",XPlan_raw[[#This Row],[BEng in Electronics]]&lt;&gt;""),CT$11,"")</f>
        <v/>
      </c>
      <c r="DL153" t="str">
        <f>IF(AND(XPlan_raw[[#This Row],[BEng in Mechanical Engineering]]&lt;&gt;"(tom)",XPlan_raw[[#This Row],[BEng in Mechanical Engineering]]&lt;&gt;""),CU$11,"")</f>
        <v/>
      </c>
      <c r="DM153" t="str">
        <f>IF(AND(XPlan_raw[[#This Row],[BEng in Mechatronics]]&lt;&gt;"(tom)",XPlan_raw[[#This Row],[BEng in Mechatronics]]&lt;&gt;""),CV$11,"")</f>
        <v>BEng in Mechatronics - Sdb.</v>
      </c>
      <c r="DN153" t="str">
        <f>IF(AND(XPlan_raw[[#This Row],[BSc in Electronics]]&lt;&gt;"(tom)",XPlan_raw[[#This Row],[BSc in Electronics]]&lt;&gt;""),CW$11,"")</f>
        <v/>
      </c>
      <c r="DO153" t="str">
        <f>IF(AND(XPlan_raw[[#This Row],[BSc in I&amp;B]]&lt;&gt;"(tom)",XPlan_raw[[#This Row],[BSc in I&amp;B]]&lt;&gt;""),CX$11,"")</f>
        <v/>
      </c>
      <c r="DP153" t="str">
        <f>IF(AND(XPlan_raw[[#This Row],[BSc in Software]]&lt;&gt;"(tom)",XPlan_raw[[#This Row],[BSc in Software]]&lt;&gt;""),CY$11,"")</f>
        <v/>
      </c>
      <c r="DQ153" t="str">
        <f>IF(AND(XPlan_raw[[#This Row],[BSc in Mechanical Engineering]]&lt;&gt;"(tom)",XPlan_raw[[#This Row],[BSc in Mechanical Engineering]]&lt;&gt;""),CZ$11,"")</f>
        <v/>
      </c>
      <c r="DR153" t="str">
        <f>IF(AND(XPlan_raw[[#This Row],[BSc in Mechatronic Engineering]]&lt;&gt;"(tom)",XPlan_raw[[#This Row],[BSc in Mechatronic Engineering]]&lt;&gt;""),DA$11,"")</f>
        <v/>
      </c>
      <c r="DS153" t="str">
        <f>IF(AND(XPlan_raw[[#This Row],[MSc in Electronics]]&lt;&gt;"(tom)",XPlan_raw[[#This Row],[MSc in Electronics]]&lt;&gt;""),DB$11,"")</f>
        <v/>
      </c>
      <c r="DT153" t="str">
        <f>IF(AND(XPlan_raw[[#This Row],[MSc in I&amp;B]]&lt;&gt;"(tom)",XPlan_raw[[#This Row],[MSc in I&amp;B]]&lt;&gt;""),DC$11,"")</f>
        <v/>
      </c>
      <c r="DU153" t="str">
        <f>IF(AND(XPlan_raw[[#This Row],[MSc in Pysics and Technology]]&lt;&gt;"(tom)",XPlan_raw[[#This Row],[MSc in Pysics and Technology]]&lt;&gt;""),DD$11,"")</f>
        <v/>
      </c>
      <c r="DV153" t="str">
        <f>IF(AND(XPlan_raw[[#This Row],[MSc in Software]]&lt;&gt;"(tom)",XPlan_raw[[#This Row],[MSc in Software]]&lt;&gt;""),DE$11,"")</f>
        <v/>
      </c>
      <c r="DW153" t="str">
        <f>IF(AND(XPlan_raw[[#This Row],[MSc in Mechanical Engineering]]&lt;&gt;"(tom)",XPlan_raw[[#This Row],[MSc in Mechanical Engineering]]&lt;&gt;""),DF$11,"")</f>
        <v/>
      </c>
      <c r="DX153" t="str">
        <f>IF(AND(XPlan_raw[[#This Row],[MSc in Mechatronic Engineering]]&lt;&gt;"(tom)",XPlan_raw[[#This Row],[MSc in Mechatronic Engineering]]&lt;&gt;""),DG$11,"")</f>
        <v/>
      </c>
      <c r="DY153" t="str">
        <f>IF(AND(XPlan_raw[[#This Row],[MSc in Supply Chain Digitalisation ]]&lt;&gt;"(tom)",XPlan_raw[[#This Row],[MSc in Supply Chain Digitalisation ]]&lt;&gt;""),DH$11,"")</f>
        <v/>
      </c>
      <c r="DZ153" t="str">
        <f>IF(AND(XPlan_raw[[#This Row],[Enkeltfag/Exchange]]&lt;&gt;"(tom)",XPlan_raw[[#This Row],[Enkeltfag/Exchange]]&lt;&gt;""),DI$11,"")</f>
        <v/>
      </c>
      <c r="EA153">
        <f>IF(AND(XPlan_raw[[#This Row],[EKA_kode]]&lt;&gt;"(tom)",XPlan_raw[[#This Row],[EKA_kode]]&lt;&gt;""),DJ$11,"")</f>
        <v>0</v>
      </c>
    </row>
    <row r="154" spans="2:131" x14ac:dyDescent="0.25">
      <c r="B154" t="str">
        <f>IF(Q154="ja",XPlan_rawFinal[[#This Row],[EKA_kode]],"")</f>
        <v>T370082402</v>
      </c>
      <c r="C154" t="str">
        <f>IF(XPlan[[#This Row],[EKA]]&lt;&gt;"",XPlan_rawFinal[[#This Row],[eka_langtnavn]],"")</f>
        <v>Electronics Semester Project 2 D</v>
      </c>
      <c r="D154" t="str">
        <f>IF(XPlan[[#This Row],[EKA]]&lt;&gt;"",IF(XPlan_rawFinal[[#This Row],[Interne-kode]]&lt;&gt;"(tom)",XPlan_rawFinal[[#This Row],[Interne-kode]],""),"")</f>
        <v>EE-SPRO2D</v>
      </c>
      <c r="E15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22-06-2026 - 24-06-2026</v>
      </c>
      <c r="G154" t="str">
        <f>IF(XPlan[[#This Row],[EKA]]&lt;&gt;"",IF(XPlan_rawFinal[[#This Row],[Campus]]&lt;&gt;"(tom)",XPlan_rawFinal[[#This Row],[Campus]],""),"")</f>
        <v>Sønderborg</v>
      </c>
      <c r="H154" t="str">
        <f>IF(XPlan[[#This Row],[EKA]]&lt;&gt;"",IF(OR(XPlan_rawFinal[[#This Row],[Prøveform]]="(tom)",XPlan_rawFinal[[#This Row],[Prøveform]]=""),"",XPlan_rawFinal[[#This Row],[Prøveform]]),"")</f>
        <v>Oral examination</v>
      </c>
      <c r="I154" t="str">
        <f>IF(XPlan[[#This Row],[EKA]]&lt;&gt;"",IF(XPlan_rawFinal[[#This Row],[Eksaminator_samlet]]&lt;&gt;"",XPlan_rawFinal[[#This Row],[Eksaminator_samlet]],""),"")</f>
        <v>Bente Olsen, William Greenbank</v>
      </c>
      <c r="J154" t="str">
        <f>IF(XPlan[[#This Row],[EKA]]&lt;&gt;"",IF(OR(XPlan_rawFinal[[#This Row],[Censur]]="(tom)",XPlan_rawFinal[[#This Row],[Censur]]=""),"",XPlan_rawFinal[[#This Row],[Censur]]),"")</f>
        <v>Second examiner: Internal</v>
      </c>
      <c r="K1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54" t="s">
        <v>90</v>
      </c>
      <c r="M154" t="str">
        <f>IF(XPlan[[#This Row],[EKA]]&lt;&gt;"",IF(XPlan_rawFinal[[#This Row],[BEMÆRK]]&lt;&gt;"(tom)",XPlan_rawFinal[[#This Row],[BEMÆRK]],""),"")</f>
        <v/>
      </c>
      <c r="N15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Sdb.,,,,,,,,,,,,,,,,All exams</v>
      </c>
      <c r="Q154" t="s">
        <v>107</v>
      </c>
      <c r="R154" t="s">
        <v>436</v>
      </c>
      <c r="S154" t="s">
        <v>437</v>
      </c>
      <c r="T154" t="s">
        <v>438</v>
      </c>
      <c r="U154" t="s">
        <v>291</v>
      </c>
      <c r="V154" t="s">
        <v>95</v>
      </c>
      <c r="W154" s="4">
        <v>46195</v>
      </c>
      <c r="X154" s="4">
        <v>46197</v>
      </c>
      <c r="Y154" t="s">
        <v>525</v>
      </c>
      <c r="Z154" t="s">
        <v>111</v>
      </c>
      <c r="AA154" t="s">
        <v>98</v>
      </c>
      <c r="AB154" s="4">
        <v>46252</v>
      </c>
      <c r="AE154" t="s">
        <v>99</v>
      </c>
      <c r="AF154" t="s">
        <v>95</v>
      </c>
      <c r="AG154" t="s">
        <v>18</v>
      </c>
      <c r="AH154" t="s">
        <v>100</v>
      </c>
      <c r="AI154" t="s">
        <v>100</v>
      </c>
      <c r="AJ154" t="s">
        <v>100</v>
      </c>
      <c r="AK154" t="s">
        <v>100</v>
      </c>
      <c r="AL154" t="s">
        <v>100</v>
      </c>
      <c r="AM154" t="s">
        <v>100</v>
      </c>
      <c r="AN154" t="s">
        <v>100</v>
      </c>
      <c r="AO154" t="s">
        <v>100</v>
      </c>
      <c r="AP154" t="s">
        <v>100</v>
      </c>
      <c r="AQ154" t="s">
        <v>100</v>
      </c>
      <c r="AR154" t="s">
        <v>100</v>
      </c>
      <c r="AS154" t="s">
        <v>100</v>
      </c>
      <c r="AT154" t="s">
        <v>100</v>
      </c>
      <c r="AU154" t="s">
        <v>100</v>
      </c>
      <c r="AV154" t="s">
        <v>100</v>
      </c>
      <c r="AY154" t="s">
        <v>301</v>
      </c>
      <c r="AZ154" t="s">
        <v>302</v>
      </c>
      <c r="BA154" t="s">
        <v>303</v>
      </c>
      <c r="BB154" t="s">
        <v>167</v>
      </c>
      <c r="BC154" t="s">
        <v>95</v>
      </c>
      <c r="BD154" s="4">
        <v>46195</v>
      </c>
      <c r="BE154" s="4">
        <v>46197</v>
      </c>
      <c r="BF154" t="s">
        <v>507</v>
      </c>
      <c r="BG154" t="s">
        <v>185</v>
      </c>
      <c r="BH154" t="s">
        <v>112</v>
      </c>
      <c r="BI154" s="4">
        <v>46260</v>
      </c>
      <c r="BJ154" s="4"/>
      <c r="BL154" t="s">
        <v>99</v>
      </c>
      <c r="BM154" t="s">
        <v>95</v>
      </c>
      <c r="BN154" t="s">
        <v>100</v>
      </c>
      <c r="BO154" t="s">
        <v>19</v>
      </c>
      <c r="BP154" t="s">
        <v>100</v>
      </c>
      <c r="BQ154" t="s">
        <v>100</v>
      </c>
      <c r="BR154" t="s">
        <v>100</v>
      </c>
      <c r="BS154" t="s">
        <v>100</v>
      </c>
      <c r="BT154" t="s">
        <v>100</v>
      </c>
      <c r="BU154" t="s">
        <v>100</v>
      </c>
      <c r="BV154" t="s">
        <v>100</v>
      </c>
      <c r="BW154" t="s">
        <v>100</v>
      </c>
      <c r="BX154" t="s">
        <v>100</v>
      </c>
      <c r="BY154" t="s">
        <v>100</v>
      </c>
      <c r="BZ154" t="s">
        <v>100</v>
      </c>
      <c r="CA154" t="s">
        <v>100</v>
      </c>
      <c r="CB154" t="s">
        <v>100</v>
      </c>
      <c r="CC154" t="s">
        <v>100</v>
      </c>
      <c r="CE154" t="s">
        <v>365</v>
      </c>
      <c r="CF154" s="34" t="s">
        <v>366</v>
      </c>
      <c r="CG154" s="34" t="s">
        <v>367</v>
      </c>
      <c r="CH154" s="34" t="s">
        <v>167</v>
      </c>
      <c r="CI154" s="34" t="s">
        <v>95</v>
      </c>
      <c r="CJ154" s="35">
        <v>46174</v>
      </c>
      <c r="CK154" s="35" t="s">
        <v>95</v>
      </c>
      <c r="CL154" s="34" t="s">
        <v>516</v>
      </c>
      <c r="CM154" s="32" t="s">
        <v>106</v>
      </c>
      <c r="CN154" s="34" t="s">
        <v>112</v>
      </c>
      <c r="CO154" s="35">
        <v>46244</v>
      </c>
      <c r="CP154" s="35" t="s">
        <v>95</v>
      </c>
      <c r="CQ154" s="34"/>
      <c r="CR154" t="s">
        <v>99</v>
      </c>
      <c r="CS154" t="s">
        <v>95</v>
      </c>
      <c r="CT154" t="s">
        <v>100</v>
      </c>
      <c r="CU154" t="s">
        <v>100</v>
      </c>
      <c r="CV154" t="s">
        <v>20</v>
      </c>
      <c r="CW154" t="s">
        <v>100</v>
      </c>
      <c r="CX154" t="s">
        <v>100</v>
      </c>
      <c r="CY154" t="s">
        <v>100</v>
      </c>
      <c r="CZ154" t="s">
        <v>100</v>
      </c>
      <c r="DA154" t="s">
        <v>100</v>
      </c>
      <c r="DB154" t="s">
        <v>100</v>
      </c>
      <c r="DC154" t="s">
        <v>100</v>
      </c>
      <c r="DD154" t="s">
        <v>100</v>
      </c>
      <c r="DE154" t="s">
        <v>100</v>
      </c>
      <c r="DF154" t="s">
        <v>100</v>
      </c>
      <c r="DG154" t="s">
        <v>100</v>
      </c>
      <c r="DH154" t="s">
        <v>100</v>
      </c>
      <c r="DI154" t="s">
        <v>100</v>
      </c>
      <c r="DK154" t="str">
        <f>IF(AND(XPlan_raw[[#This Row],[BEng in Electronics]]&lt;&gt;"(tom)",XPlan_raw[[#This Row],[BEng in Electronics]]&lt;&gt;""),CT$11,"")</f>
        <v/>
      </c>
      <c r="DL154" t="str">
        <f>IF(AND(XPlan_raw[[#This Row],[BEng in Mechanical Engineering]]&lt;&gt;"(tom)",XPlan_raw[[#This Row],[BEng in Mechanical Engineering]]&lt;&gt;""),CU$11,"")</f>
        <v/>
      </c>
      <c r="DM154" t="str">
        <f>IF(AND(XPlan_raw[[#This Row],[BEng in Mechatronics]]&lt;&gt;"(tom)",XPlan_raw[[#This Row],[BEng in Mechatronics]]&lt;&gt;""),CV$11,"")</f>
        <v>BEng in Mechatronics - Sdb.</v>
      </c>
      <c r="DN154" t="str">
        <f>IF(AND(XPlan_raw[[#This Row],[BSc in Electronics]]&lt;&gt;"(tom)",XPlan_raw[[#This Row],[BSc in Electronics]]&lt;&gt;""),CW$11,"")</f>
        <v/>
      </c>
      <c r="DO154" t="str">
        <f>IF(AND(XPlan_raw[[#This Row],[BSc in I&amp;B]]&lt;&gt;"(tom)",XPlan_raw[[#This Row],[BSc in I&amp;B]]&lt;&gt;""),CX$11,"")</f>
        <v/>
      </c>
      <c r="DP154" t="str">
        <f>IF(AND(XPlan_raw[[#This Row],[BSc in Software]]&lt;&gt;"(tom)",XPlan_raw[[#This Row],[BSc in Software]]&lt;&gt;""),CY$11,"")</f>
        <v/>
      </c>
      <c r="DQ154" t="str">
        <f>IF(AND(XPlan_raw[[#This Row],[BSc in Mechanical Engineering]]&lt;&gt;"(tom)",XPlan_raw[[#This Row],[BSc in Mechanical Engineering]]&lt;&gt;""),CZ$11,"")</f>
        <v/>
      </c>
      <c r="DR154" t="str">
        <f>IF(AND(XPlan_raw[[#This Row],[BSc in Mechatronic Engineering]]&lt;&gt;"(tom)",XPlan_raw[[#This Row],[BSc in Mechatronic Engineering]]&lt;&gt;""),DA$11,"")</f>
        <v/>
      </c>
      <c r="DS154" t="str">
        <f>IF(AND(XPlan_raw[[#This Row],[MSc in Electronics]]&lt;&gt;"(tom)",XPlan_raw[[#This Row],[MSc in Electronics]]&lt;&gt;""),DB$11,"")</f>
        <v/>
      </c>
      <c r="DT154" t="str">
        <f>IF(AND(XPlan_raw[[#This Row],[MSc in I&amp;B]]&lt;&gt;"(tom)",XPlan_raw[[#This Row],[MSc in I&amp;B]]&lt;&gt;""),DC$11,"")</f>
        <v/>
      </c>
      <c r="DU154" t="str">
        <f>IF(AND(XPlan_raw[[#This Row],[MSc in Pysics and Technology]]&lt;&gt;"(tom)",XPlan_raw[[#This Row],[MSc in Pysics and Technology]]&lt;&gt;""),DD$11,"")</f>
        <v/>
      </c>
      <c r="DV154" t="str">
        <f>IF(AND(XPlan_raw[[#This Row],[MSc in Software]]&lt;&gt;"(tom)",XPlan_raw[[#This Row],[MSc in Software]]&lt;&gt;""),DE$11,"")</f>
        <v/>
      </c>
      <c r="DW154" t="str">
        <f>IF(AND(XPlan_raw[[#This Row],[MSc in Mechanical Engineering]]&lt;&gt;"(tom)",XPlan_raw[[#This Row],[MSc in Mechanical Engineering]]&lt;&gt;""),DF$11,"")</f>
        <v/>
      </c>
      <c r="DX154" t="str">
        <f>IF(AND(XPlan_raw[[#This Row],[MSc in Mechatronic Engineering]]&lt;&gt;"(tom)",XPlan_raw[[#This Row],[MSc in Mechatronic Engineering]]&lt;&gt;""),DG$11,"")</f>
        <v/>
      </c>
      <c r="DY154" t="str">
        <f>IF(AND(XPlan_raw[[#This Row],[MSc in Supply Chain Digitalisation ]]&lt;&gt;"(tom)",XPlan_raw[[#This Row],[MSc in Supply Chain Digitalisation ]]&lt;&gt;""),DH$11,"")</f>
        <v/>
      </c>
      <c r="DZ154" t="str">
        <f>IF(AND(XPlan_raw[[#This Row],[Enkeltfag/Exchange]]&lt;&gt;"(tom)",XPlan_raw[[#This Row],[Enkeltfag/Exchange]]&lt;&gt;""),DI$11,"")</f>
        <v/>
      </c>
      <c r="EA154">
        <f>IF(AND(XPlan_raw[[#This Row],[EKA_kode]]&lt;&gt;"(tom)",XPlan_raw[[#This Row],[EKA_kode]]&lt;&gt;""),DJ$11,"")</f>
        <v>0</v>
      </c>
    </row>
    <row r="155" spans="2:131" x14ac:dyDescent="0.25">
      <c r="B155" t="str">
        <f>IF(Q155="ja",XPlan_rawFinal[[#This Row],[EKA_kode]],"")</f>
        <v>T320016402</v>
      </c>
      <c r="C155" t="str">
        <f>IF(XPlan[[#This Row],[EKA]]&lt;&gt;"",XPlan_rawFinal[[#This Row],[eka_langtnavn]],"")</f>
        <v>Mechanical Semester Project 2 C</v>
      </c>
      <c r="D155" t="str">
        <f>IF(XPlan[[#This Row],[EKA]]&lt;&gt;"",IF(XPlan_rawFinal[[#This Row],[Interne-kode]]&lt;&gt;"(tom)",XPlan_rawFinal[[#This Row],[Interne-kode]],""),"")</f>
        <v>ME-SPRO2C</v>
      </c>
      <c r="E15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22-06-2026 - 25-06-2026</v>
      </c>
      <c r="G155" t="str">
        <f>IF(XPlan[[#This Row],[EKA]]&lt;&gt;"",IF(XPlan_rawFinal[[#This Row],[Campus]]&lt;&gt;"(tom)",XPlan_rawFinal[[#This Row],[Campus]],""),"")</f>
        <v>Sønderborg</v>
      </c>
      <c r="H155" t="str">
        <f>IF(XPlan[[#This Row],[EKA]]&lt;&gt;"",IF(OR(XPlan_rawFinal[[#This Row],[Prøveform]]="(tom)",XPlan_rawFinal[[#This Row],[Prøveform]]=""),"",XPlan_rawFinal[[#This Row],[Prøveform]]),"")</f>
        <v>Oral examination</v>
      </c>
      <c r="I155" t="str">
        <f>IF(XPlan[[#This Row],[EKA]]&lt;&gt;"",IF(XPlan_rawFinal[[#This Row],[Eksaminator_samlet]]&lt;&gt;"",XPlan_rawFinal[[#This Row],[Eksaminator_samlet]],""),"")</f>
        <v>A B M Saleheen, Andrei-Alexandru Popa, Jagadish J S</v>
      </c>
      <c r="J155" t="str">
        <f>IF(XPlan[[#This Row],[EKA]]&lt;&gt;"",IF(OR(XPlan_rawFinal[[#This Row],[Censur]]="(tom)",XPlan_rawFinal[[#This Row],[Censur]]=""),"",XPlan_rawFinal[[#This Row],[Censur]]),"")</f>
        <v>Second examiner: Internal</v>
      </c>
      <c r="K1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55" t="s">
        <v>90</v>
      </c>
      <c r="M155" t="str">
        <f>IF(XPlan[[#This Row],[EKA]]&lt;&gt;"",IF(XPlan_rawFinal[[#This Row],[BEMÆRK]]&lt;&gt;"(tom)",XPlan_rawFinal[[#This Row],[BEMÆRK]],""),"")</f>
        <v/>
      </c>
      <c r="N15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,,,,,,BSc in Mechanical Engineering - Sdb.,,,,,,,,,,All exams</v>
      </c>
      <c r="Q155" t="s">
        <v>107</v>
      </c>
      <c r="R155" t="s">
        <v>288</v>
      </c>
      <c r="S155" t="s">
        <v>289</v>
      </c>
      <c r="T155" t="s">
        <v>290</v>
      </c>
      <c r="U155" t="s">
        <v>291</v>
      </c>
      <c r="V155" t="s">
        <v>95</v>
      </c>
      <c r="W155" s="4">
        <v>46195</v>
      </c>
      <c r="X155" s="4">
        <v>46198</v>
      </c>
      <c r="Y155" t="s">
        <v>506</v>
      </c>
      <c r="Z155" t="s">
        <v>111</v>
      </c>
      <c r="AA155" t="s">
        <v>98</v>
      </c>
      <c r="AB155" s="4">
        <v>46252</v>
      </c>
      <c r="AE155" t="s">
        <v>99</v>
      </c>
      <c r="AF155" t="s">
        <v>95</v>
      </c>
      <c r="AG155" t="s">
        <v>100</v>
      </c>
      <c r="AH155" t="s">
        <v>100</v>
      </c>
      <c r="AI155" t="s">
        <v>100</v>
      </c>
      <c r="AJ155" t="s">
        <v>100</v>
      </c>
      <c r="AK155" t="s">
        <v>100</v>
      </c>
      <c r="AL155" t="s">
        <v>100</v>
      </c>
      <c r="AM155" t="s">
        <v>24</v>
      </c>
      <c r="AN155" t="s">
        <v>100</v>
      </c>
      <c r="AO155" t="s">
        <v>100</v>
      </c>
      <c r="AP155" t="s">
        <v>100</v>
      </c>
      <c r="AQ155" t="s">
        <v>100</v>
      </c>
      <c r="AR155" t="s">
        <v>100</v>
      </c>
      <c r="AS155" t="s">
        <v>100</v>
      </c>
      <c r="AT155" t="s">
        <v>100</v>
      </c>
      <c r="AU155" t="s">
        <v>100</v>
      </c>
      <c r="AV155" t="s">
        <v>100</v>
      </c>
      <c r="AY155" t="s">
        <v>354</v>
      </c>
      <c r="AZ155" t="s">
        <v>355</v>
      </c>
      <c r="BA155" t="s">
        <v>356</v>
      </c>
      <c r="BB155" t="s">
        <v>291</v>
      </c>
      <c r="BC155" t="s">
        <v>95</v>
      </c>
      <c r="BD155" s="4">
        <v>46195</v>
      </c>
      <c r="BE155" s="4">
        <v>46203</v>
      </c>
      <c r="BF155" t="s">
        <v>514</v>
      </c>
      <c r="BG155" t="s">
        <v>111</v>
      </c>
      <c r="BH155" t="s">
        <v>98</v>
      </c>
      <c r="BI155" s="4">
        <v>46260</v>
      </c>
      <c r="BJ155" s="4"/>
      <c r="BK155" t="s">
        <v>134</v>
      </c>
      <c r="BL155" t="s">
        <v>99</v>
      </c>
      <c r="BM155" t="s">
        <v>95</v>
      </c>
      <c r="BN155" t="s">
        <v>100</v>
      </c>
      <c r="BO155" t="s">
        <v>100</v>
      </c>
      <c r="BP155" t="s">
        <v>100</v>
      </c>
      <c r="BQ155" t="s">
        <v>100</v>
      </c>
      <c r="BR155" t="s">
        <v>100</v>
      </c>
      <c r="BS155" t="s">
        <v>100</v>
      </c>
      <c r="BT155" t="s">
        <v>100</v>
      </c>
      <c r="BU155" t="s">
        <v>25</v>
      </c>
      <c r="BV155" t="s">
        <v>100</v>
      </c>
      <c r="BW155" t="s">
        <v>100</v>
      </c>
      <c r="BX155" t="s">
        <v>100</v>
      </c>
      <c r="BY155" t="s">
        <v>100</v>
      </c>
      <c r="BZ155" t="s">
        <v>100</v>
      </c>
      <c r="CA155" t="s">
        <v>100</v>
      </c>
      <c r="CB155" t="s">
        <v>100</v>
      </c>
      <c r="CC155" t="s">
        <v>100</v>
      </c>
      <c r="CE155" t="s">
        <v>368</v>
      </c>
      <c r="CF155" s="34" t="s">
        <v>369</v>
      </c>
      <c r="CG155" s="34" t="s">
        <v>370</v>
      </c>
      <c r="CH155" s="34" t="s">
        <v>167</v>
      </c>
      <c r="CI155" s="34" t="s">
        <v>95</v>
      </c>
      <c r="CJ155" s="35">
        <v>46174</v>
      </c>
      <c r="CK155" s="35" t="s">
        <v>95</v>
      </c>
      <c r="CL155" s="34" t="s">
        <v>516</v>
      </c>
      <c r="CM155" s="32" t="s">
        <v>106</v>
      </c>
      <c r="CN155" s="34" t="s">
        <v>112</v>
      </c>
      <c r="CO155" s="35">
        <v>46244</v>
      </c>
      <c r="CP155" s="35" t="s">
        <v>95</v>
      </c>
      <c r="CQ155" s="34"/>
      <c r="CR155" t="s">
        <v>99</v>
      </c>
      <c r="CS155" t="s">
        <v>95</v>
      </c>
      <c r="CT155" t="s">
        <v>100</v>
      </c>
      <c r="CU155" t="s">
        <v>100</v>
      </c>
      <c r="CV155" t="s">
        <v>100</v>
      </c>
      <c r="CW155" t="s">
        <v>100</v>
      </c>
      <c r="CX155" t="s">
        <v>100</v>
      </c>
      <c r="CY155" t="s">
        <v>100</v>
      </c>
      <c r="CZ155" t="s">
        <v>100</v>
      </c>
      <c r="DA155" t="s">
        <v>25</v>
      </c>
      <c r="DB155" t="s">
        <v>100</v>
      </c>
      <c r="DC155" t="s">
        <v>100</v>
      </c>
      <c r="DD155" t="s">
        <v>100</v>
      </c>
      <c r="DE155" t="s">
        <v>100</v>
      </c>
      <c r="DF155" t="s">
        <v>100</v>
      </c>
      <c r="DG155" t="s">
        <v>100</v>
      </c>
      <c r="DH155" t="s">
        <v>100</v>
      </c>
      <c r="DI155" t="s">
        <v>100</v>
      </c>
      <c r="DK155" t="str">
        <f>IF(AND(XPlan_raw[[#This Row],[BEng in Electronics]]&lt;&gt;"(tom)",XPlan_raw[[#This Row],[BEng in Electronics]]&lt;&gt;""),CT$11,"")</f>
        <v/>
      </c>
      <c r="DL155" t="str">
        <f>IF(AND(XPlan_raw[[#This Row],[BEng in Mechanical Engineering]]&lt;&gt;"(tom)",XPlan_raw[[#This Row],[BEng in Mechanical Engineering]]&lt;&gt;""),CU$11,"")</f>
        <v/>
      </c>
      <c r="DM155" t="str">
        <f>IF(AND(XPlan_raw[[#This Row],[BEng in Mechatronics]]&lt;&gt;"(tom)",XPlan_raw[[#This Row],[BEng in Mechatronics]]&lt;&gt;""),CV$11,"")</f>
        <v/>
      </c>
      <c r="DN155" t="str">
        <f>IF(AND(XPlan_raw[[#This Row],[BSc in Electronics]]&lt;&gt;"(tom)",XPlan_raw[[#This Row],[BSc in Electronics]]&lt;&gt;""),CW$11,"")</f>
        <v/>
      </c>
      <c r="DO155" t="str">
        <f>IF(AND(XPlan_raw[[#This Row],[BSc in I&amp;B]]&lt;&gt;"(tom)",XPlan_raw[[#This Row],[BSc in I&amp;B]]&lt;&gt;""),CX$11,"")</f>
        <v/>
      </c>
      <c r="DP155" t="str">
        <f>IF(AND(XPlan_raw[[#This Row],[BSc in Software]]&lt;&gt;"(tom)",XPlan_raw[[#This Row],[BSc in Software]]&lt;&gt;""),CY$11,"")</f>
        <v/>
      </c>
      <c r="DQ155" t="str">
        <f>IF(AND(XPlan_raw[[#This Row],[BSc in Mechanical Engineering]]&lt;&gt;"(tom)",XPlan_raw[[#This Row],[BSc in Mechanical Engineering]]&lt;&gt;""),CZ$11,"")</f>
        <v/>
      </c>
      <c r="DR155" t="str">
        <f>IF(AND(XPlan_raw[[#This Row],[BSc in Mechatronic Engineering]]&lt;&gt;"(tom)",XPlan_raw[[#This Row],[BSc in Mechatronic Engineering]]&lt;&gt;""),DA$11,"")</f>
        <v>BSc in Mechatronic Engineering - Sdb.</v>
      </c>
      <c r="DS155" t="str">
        <f>IF(AND(XPlan_raw[[#This Row],[MSc in Electronics]]&lt;&gt;"(tom)",XPlan_raw[[#This Row],[MSc in Electronics]]&lt;&gt;""),DB$11,"")</f>
        <v/>
      </c>
      <c r="DT155" t="str">
        <f>IF(AND(XPlan_raw[[#This Row],[MSc in I&amp;B]]&lt;&gt;"(tom)",XPlan_raw[[#This Row],[MSc in I&amp;B]]&lt;&gt;""),DC$11,"")</f>
        <v/>
      </c>
      <c r="DU155" t="str">
        <f>IF(AND(XPlan_raw[[#This Row],[MSc in Pysics and Technology]]&lt;&gt;"(tom)",XPlan_raw[[#This Row],[MSc in Pysics and Technology]]&lt;&gt;""),DD$11,"")</f>
        <v/>
      </c>
      <c r="DV155" t="str">
        <f>IF(AND(XPlan_raw[[#This Row],[MSc in Software]]&lt;&gt;"(tom)",XPlan_raw[[#This Row],[MSc in Software]]&lt;&gt;""),DE$11,"")</f>
        <v/>
      </c>
      <c r="DW155" t="str">
        <f>IF(AND(XPlan_raw[[#This Row],[MSc in Mechanical Engineering]]&lt;&gt;"(tom)",XPlan_raw[[#This Row],[MSc in Mechanical Engineering]]&lt;&gt;""),DF$11,"")</f>
        <v/>
      </c>
      <c r="DX155" t="str">
        <f>IF(AND(XPlan_raw[[#This Row],[MSc in Mechatronic Engineering]]&lt;&gt;"(tom)",XPlan_raw[[#This Row],[MSc in Mechatronic Engineering]]&lt;&gt;""),DG$11,"")</f>
        <v/>
      </c>
      <c r="DY155" t="str">
        <f>IF(AND(XPlan_raw[[#This Row],[MSc in Supply Chain Digitalisation ]]&lt;&gt;"(tom)",XPlan_raw[[#This Row],[MSc in Supply Chain Digitalisation ]]&lt;&gt;""),DH$11,"")</f>
        <v/>
      </c>
      <c r="DZ155" t="str">
        <f>IF(AND(XPlan_raw[[#This Row],[Enkeltfag/Exchange]]&lt;&gt;"(tom)",XPlan_raw[[#This Row],[Enkeltfag/Exchange]]&lt;&gt;""),DI$11,"")</f>
        <v/>
      </c>
      <c r="EA155">
        <f>IF(AND(XPlan_raw[[#This Row],[EKA_kode]]&lt;&gt;"(tom)",XPlan_raw[[#This Row],[EKA_kode]]&lt;&gt;""),DJ$11,"")</f>
        <v>0</v>
      </c>
    </row>
    <row r="156" spans="2:131" x14ac:dyDescent="0.25">
      <c r="B156" t="str">
        <f>IF(Q156="ja",XPlan_rawFinal[[#This Row],[EKA_kode]],"")</f>
        <v>T320021402</v>
      </c>
      <c r="C156" t="str">
        <f>IF(XPlan[[#This Row],[EKA]]&lt;&gt;"",XPlan_rawFinal[[#This Row],[eka_langtnavn]],"")</f>
        <v>Mechanical Semester Project 2 D</v>
      </c>
      <c r="D156" t="str">
        <f>IF(XPlan[[#This Row],[EKA]]&lt;&gt;"",IF(XPlan_rawFinal[[#This Row],[Interne-kode]]&lt;&gt;"(tom)",XPlan_rawFinal[[#This Row],[Interne-kode]],""),"")</f>
        <v>ME-SPRO2D</v>
      </c>
      <c r="E15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22-06-2026 - 25-06-2026</v>
      </c>
      <c r="G156" t="str">
        <f>IF(XPlan[[#This Row],[EKA]]&lt;&gt;"",IF(XPlan_rawFinal[[#This Row],[Campus]]&lt;&gt;"(tom)",XPlan_rawFinal[[#This Row],[Campus]],""),"")</f>
        <v>Sønderborg</v>
      </c>
      <c r="H156" t="str">
        <f>IF(XPlan[[#This Row],[EKA]]&lt;&gt;"",IF(OR(XPlan_rawFinal[[#This Row],[Prøveform]]="(tom)",XPlan_rawFinal[[#This Row],[Prøveform]]=""),"",XPlan_rawFinal[[#This Row],[Prøveform]]),"")</f>
        <v>Oral examination</v>
      </c>
      <c r="I156" t="str">
        <f>IF(XPlan[[#This Row],[EKA]]&lt;&gt;"",IF(XPlan_rawFinal[[#This Row],[Eksaminator_samlet]]&lt;&gt;"",XPlan_rawFinal[[#This Row],[Eksaminator_samlet]],""),"")</f>
        <v>A B M Saleheen, Andrei-Alexandru Popa, Jagadish J S</v>
      </c>
      <c r="J156" t="str">
        <f>IF(XPlan[[#This Row],[EKA]]&lt;&gt;"",IF(OR(XPlan_rawFinal[[#This Row],[Censur]]="(tom)",XPlan_rawFinal[[#This Row],[Censur]]=""),"",XPlan_rawFinal[[#This Row],[Censur]]),"")</f>
        <v>Second examiner: Internal</v>
      </c>
      <c r="K1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56" t="s">
        <v>90</v>
      </c>
      <c r="M156" t="str">
        <f>IF(XPlan[[#This Row],[EKA]]&lt;&gt;"",IF(XPlan_rawFinal[[#This Row],[BEMÆRK]]&lt;&gt;"(tom)",XPlan_rawFinal[[#This Row],[BEMÆRK]],""),"")</f>
        <v/>
      </c>
      <c r="N15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Sdb.,,,,,,,,,,,,,,,All exams</v>
      </c>
      <c r="Q156" t="s">
        <v>107</v>
      </c>
      <c r="R156" t="s">
        <v>298</v>
      </c>
      <c r="S156" t="s">
        <v>299</v>
      </c>
      <c r="T156" t="s">
        <v>300</v>
      </c>
      <c r="U156" t="s">
        <v>291</v>
      </c>
      <c r="V156" t="s">
        <v>95</v>
      </c>
      <c r="W156" s="4">
        <v>46195</v>
      </c>
      <c r="X156" s="4">
        <v>46198</v>
      </c>
      <c r="Y156" t="s">
        <v>506</v>
      </c>
      <c r="Z156" t="s">
        <v>111</v>
      </c>
      <c r="AA156" t="s">
        <v>98</v>
      </c>
      <c r="AB156" s="4">
        <v>46252</v>
      </c>
      <c r="AE156" t="s">
        <v>99</v>
      </c>
      <c r="AF156" t="s">
        <v>95</v>
      </c>
      <c r="AG156" t="s">
        <v>100</v>
      </c>
      <c r="AH156" t="s">
        <v>19</v>
      </c>
      <c r="AI156" t="s">
        <v>100</v>
      </c>
      <c r="AJ156" t="s">
        <v>100</v>
      </c>
      <c r="AK156" t="s">
        <v>100</v>
      </c>
      <c r="AL156" t="s">
        <v>100</v>
      </c>
      <c r="AM156" t="s">
        <v>100</v>
      </c>
      <c r="AN156" t="s">
        <v>100</v>
      </c>
      <c r="AO156" t="s">
        <v>100</v>
      </c>
      <c r="AP156" t="s">
        <v>100</v>
      </c>
      <c r="AQ156" t="s">
        <v>100</v>
      </c>
      <c r="AR156" t="s">
        <v>100</v>
      </c>
      <c r="AS156" t="s">
        <v>100</v>
      </c>
      <c r="AT156" t="s">
        <v>100</v>
      </c>
      <c r="AU156" t="s">
        <v>100</v>
      </c>
      <c r="AV156" t="s">
        <v>100</v>
      </c>
      <c r="AY156" t="s">
        <v>362</v>
      </c>
      <c r="AZ156" t="s">
        <v>363</v>
      </c>
      <c r="BA156" t="s">
        <v>364</v>
      </c>
      <c r="BB156" t="s">
        <v>291</v>
      </c>
      <c r="BC156" t="s">
        <v>95</v>
      </c>
      <c r="BD156" s="4">
        <v>46195</v>
      </c>
      <c r="BE156" s="4">
        <v>46203</v>
      </c>
      <c r="BF156" t="s">
        <v>515</v>
      </c>
      <c r="BG156" t="s">
        <v>111</v>
      </c>
      <c r="BH156" t="s">
        <v>98</v>
      </c>
      <c r="BI156" s="4">
        <v>46260</v>
      </c>
      <c r="BJ156" s="4"/>
      <c r="BK156" t="s">
        <v>134</v>
      </c>
      <c r="BL156" t="s">
        <v>99</v>
      </c>
      <c r="BM156" t="s">
        <v>95</v>
      </c>
      <c r="BN156" t="s">
        <v>100</v>
      </c>
      <c r="BO156" t="s">
        <v>100</v>
      </c>
      <c r="BP156" t="s">
        <v>20</v>
      </c>
      <c r="BQ156" t="s">
        <v>100</v>
      </c>
      <c r="BR156" t="s">
        <v>100</v>
      </c>
      <c r="BS156" t="s">
        <v>100</v>
      </c>
      <c r="BT156" t="s">
        <v>100</v>
      </c>
      <c r="BU156" t="s">
        <v>100</v>
      </c>
      <c r="BV156" t="s">
        <v>100</v>
      </c>
      <c r="BW156" t="s">
        <v>100</v>
      </c>
      <c r="BX156" t="s">
        <v>100</v>
      </c>
      <c r="BY156" t="s">
        <v>100</v>
      </c>
      <c r="BZ156" t="s">
        <v>100</v>
      </c>
      <c r="CA156" t="s">
        <v>100</v>
      </c>
      <c r="CB156" t="s">
        <v>100</v>
      </c>
      <c r="CC156" t="s">
        <v>100</v>
      </c>
      <c r="CE156" t="s">
        <v>387</v>
      </c>
      <c r="CF156" s="34" t="s">
        <v>388</v>
      </c>
      <c r="CG156" s="34" t="s">
        <v>389</v>
      </c>
      <c r="CH156" s="34" t="s">
        <v>291</v>
      </c>
      <c r="CI156" s="34" t="s">
        <v>95</v>
      </c>
      <c r="CJ156" s="35">
        <v>46174</v>
      </c>
      <c r="CK156" s="35" t="s">
        <v>95</v>
      </c>
      <c r="CL156" s="34" t="s">
        <v>517</v>
      </c>
      <c r="CM156" s="32" t="s">
        <v>106</v>
      </c>
      <c r="CN156" s="34" t="s">
        <v>98</v>
      </c>
      <c r="CO156" s="35">
        <v>46244</v>
      </c>
      <c r="CP156" s="35" t="s">
        <v>95</v>
      </c>
      <c r="CQ156" s="34"/>
      <c r="CR156" t="s">
        <v>99</v>
      </c>
      <c r="CS156" t="s">
        <v>95</v>
      </c>
      <c r="CT156" t="s">
        <v>100</v>
      </c>
      <c r="CU156" t="s">
        <v>100</v>
      </c>
      <c r="CV156" t="s">
        <v>100</v>
      </c>
      <c r="CW156" t="s">
        <v>100</v>
      </c>
      <c r="CX156" t="s">
        <v>100</v>
      </c>
      <c r="CY156" t="s">
        <v>100</v>
      </c>
      <c r="CZ156" t="s">
        <v>100</v>
      </c>
      <c r="DA156" t="s">
        <v>100</v>
      </c>
      <c r="DB156" t="s">
        <v>100</v>
      </c>
      <c r="DC156" t="s">
        <v>100</v>
      </c>
      <c r="DD156" t="s">
        <v>100</v>
      </c>
      <c r="DE156" t="s">
        <v>100</v>
      </c>
      <c r="DF156" t="s">
        <v>100</v>
      </c>
      <c r="DG156" t="s">
        <v>31</v>
      </c>
      <c r="DH156" t="s">
        <v>100</v>
      </c>
      <c r="DI156" t="s">
        <v>33</v>
      </c>
      <c r="DK156" t="str">
        <f>IF(AND(XPlan_raw[[#This Row],[BEng in Electronics]]&lt;&gt;"(tom)",XPlan_raw[[#This Row],[BEng in Electronics]]&lt;&gt;""),CT$11,"")</f>
        <v/>
      </c>
      <c r="DL156" t="str">
        <f>IF(AND(XPlan_raw[[#This Row],[BEng in Mechanical Engineering]]&lt;&gt;"(tom)",XPlan_raw[[#This Row],[BEng in Mechanical Engineering]]&lt;&gt;""),CU$11,"")</f>
        <v/>
      </c>
      <c r="DM156" t="str">
        <f>IF(AND(XPlan_raw[[#This Row],[BEng in Mechatronics]]&lt;&gt;"(tom)",XPlan_raw[[#This Row],[BEng in Mechatronics]]&lt;&gt;""),CV$11,"")</f>
        <v/>
      </c>
      <c r="DN156" t="str">
        <f>IF(AND(XPlan_raw[[#This Row],[BSc in Electronics]]&lt;&gt;"(tom)",XPlan_raw[[#This Row],[BSc in Electronics]]&lt;&gt;""),CW$11,"")</f>
        <v/>
      </c>
      <c r="DO156" t="str">
        <f>IF(AND(XPlan_raw[[#This Row],[BSc in I&amp;B]]&lt;&gt;"(tom)",XPlan_raw[[#This Row],[BSc in I&amp;B]]&lt;&gt;""),CX$11,"")</f>
        <v/>
      </c>
      <c r="DP156" t="str">
        <f>IF(AND(XPlan_raw[[#This Row],[BSc in Software]]&lt;&gt;"(tom)",XPlan_raw[[#This Row],[BSc in Software]]&lt;&gt;""),CY$11,"")</f>
        <v/>
      </c>
      <c r="DQ156" t="str">
        <f>IF(AND(XPlan_raw[[#This Row],[BSc in Mechanical Engineering]]&lt;&gt;"(tom)",XPlan_raw[[#This Row],[BSc in Mechanical Engineering]]&lt;&gt;""),CZ$11,"")</f>
        <v/>
      </c>
      <c r="DR156" t="str">
        <f>IF(AND(XPlan_raw[[#This Row],[BSc in Mechatronic Engineering]]&lt;&gt;"(tom)",XPlan_raw[[#This Row],[BSc in Mechatronic Engineering]]&lt;&gt;""),DA$11,"")</f>
        <v/>
      </c>
      <c r="DS156" t="str">
        <f>IF(AND(XPlan_raw[[#This Row],[MSc in Electronics]]&lt;&gt;"(tom)",XPlan_raw[[#This Row],[MSc in Electronics]]&lt;&gt;""),DB$11,"")</f>
        <v/>
      </c>
      <c r="DT156" t="str">
        <f>IF(AND(XPlan_raw[[#This Row],[MSc in I&amp;B]]&lt;&gt;"(tom)",XPlan_raw[[#This Row],[MSc in I&amp;B]]&lt;&gt;""),DC$11,"")</f>
        <v/>
      </c>
      <c r="DU156" t="str">
        <f>IF(AND(XPlan_raw[[#This Row],[MSc in Pysics and Technology]]&lt;&gt;"(tom)",XPlan_raw[[#This Row],[MSc in Pysics and Technology]]&lt;&gt;""),DD$11,"")</f>
        <v/>
      </c>
      <c r="DV156" t="str">
        <f>IF(AND(XPlan_raw[[#This Row],[MSc in Software]]&lt;&gt;"(tom)",XPlan_raw[[#This Row],[MSc in Software]]&lt;&gt;""),DE$11,"")</f>
        <v/>
      </c>
      <c r="DW156" t="str">
        <f>IF(AND(XPlan_raw[[#This Row],[MSc in Mechanical Engineering]]&lt;&gt;"(tom)",XPlan_raw[[#This Row],[MSc in Mechanical Engineering]]&lt;&gt;""),DF$11,"")</f>
        <v/>
      </c>
      <c r="DX156" t="str">
        <f>IF(AND(XPlan_raw[[#This Row],[MSc in Mechatronic Engineering]]&lt;&gt;"(tom)",XPlan_raw[[#This Row],[MSc in Mechatronic Engineering]]&lt;&gt;""),DG$11,"")</f>
        <v>MSc in Mechatronic Engineering - Sdb.</v>
      </c>
      <c r="DY156" t="str">
        <f>IF(AND(XPlan_raw[[#This Row],[MSc in Supply Chain Digitalisation ]]&lt;&gt;"(tom)",XPlan_raw[[#This Row],[MSc in Supply Chain Digitalisation ]]&lt;&gt;""),DH$11,"")</f>
        <v/>
      </c>
      <c r="DZ156" t="str">
        <f>IF(AND(XPlan_raw[[#This Row],[Enkeltfag/Exchange]]&lt;&gt;"(tom)",XPlan_raw[[#This Row],[Enkeltfag/Exchange]]&lt;&gt;""),DI$11,"")</f>
        <v>Exchange students</v>
      </c>
      <c r="EA156">
        <f>IF(AND(XPlan_raw[[#This Row],[EKA_kode]]&lt;&gt;"(tom)",XPlan_raw[[#This Row],[EKA_kode]]&lt;&gt;""),DJ$11,"")</f>
        <v>0</v>
      </c>
    </row>
    <row r="157" spans="2:131" x14ac:dyDescent="0.25">
      <c r="B157" t="str">
        <f>IF(Q157="ja",XPlan_rawFinal[[#This Row],[EKA_kode]],"")</f>
        <v>T320019402</v>
      </c>
      <c r="C157" t="str">
        <f>IF(XPlan[[#This Row],[EKA]]&lt;&gt;"",XPlan_rawFinal[[#This Row],[eka_langtnavn]],"")</f>
        <v>Mechanical Semester Project 4 C - Hydraulic Power Systems</v>
      </c>
      <c r="D157" t="str">
        <f>IF(XPlan[[#This Row],[EKA]]&lt;&gt;"",IF(XPlan_rawFinal[[#This Row],[Interne-kode]]&lt;&gt;"(tom)",XPlan_rawFinal[[#This Row],[Interne-kode]],""),"")</f>
        <v xml:space="preserve">ME-SPRO4C </v>
      </c>
      <c r="E15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22-06-2026 - 24-06-2026</v>
      </c>
      <c r="G157" t="str">
        <f>IF(XPlan[[#This Row],[EKA]]&lt;&gt;"",IF(XPlan_rawFinal[[#This Row],[Campus]]&lt;&gt;"(tom)",XPlan_rawFinal[[#This Row],[Campus]],""),"")</f>
        <v>Sønderborg</v>
      </c>
      <c r="H157" t="str">
        <f>IF(XPlan[[#This Row],[EKA]]&lt;&gt;"",IF(OR(XPlan_rawFinal[[#This Row],[Prøveform]]="(tom)",XPlan_rawFinal[[#This Row],[Prøveform]]=""),"",XPlan_rawFinal[[#This Row],[Prøveform]]),"")</f>
        <v>Combined test</v>
      </c>
      <c r="I157" t="str">
        <f>IF(XPlan[[#This Row],[EKA]]&lt;&gt;"",IF(XPlan_rawFinal[[#This Row],[Eksaminator_samlet]]&lt;&gt;"",XPlan_rawFinal[[#This Row],[Eksaminator_samlet]],""),"")</f>
        <v>Poul Ennemark, Yaser Sabzehmeidani</v>
      </c>
      <c r="J157" t="str">
        <f>IF(XPlan[[#This Row],[EKA]]&lt;&gt;"",IF(OR(XPlan_rawFinal[[#This Row],[Censur]]="(tom)",XPlan_rawFinal[[#This Row],[Censur]]=""),"",XPlan_rawFinal[[#This Row],[Censur]]),"")</f>
        <v>Second examiner: External</v>
      </c>
      <c r="K1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157" t="s">
        <v>90</v>
      </c>
      <c r="M157" t="str">
        <f>IF(XPlan[[#This Row],[EKA]]&lt;&gt;"",IF(XPlan_rawFinal[[#This Row],[BEMÆRK]]&lt;&gt;"(tom)",XPlan_rawFinal[[#This Row],[BEMÆRK]],""),"")</f>
        <v/>
      </c>
      <c r="N15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,,,,,,BSc in Mechanical Engineering - Sdb.,,,,,,,,,,All exams</v>
      </c>
      <c r="Q157" t="s">
        <v>107</v>
      </c>
      <c r="R157" t="s">
        <v>292</v>
      </c>
      <c r="S157" t="s">
        <v>293</v>
      </c>
      <c r="T157" t="s">
        <v>294</v>
      </c>
      <c r="U157" t="s">
        <v>167</v>
      </c>
      <c r="V157" t="s">
        <v>95</v>
      </c>
      <c r="W157" s="4">
        <v>46195</v>
      </c>
      <c r="X157" s="4">
        <v>46197</v>
      </c>
      <c r="Y157" t="s">
        <v>507</v>
      </c>
      <c r="Z157" t="s">
        <v>185</v>
      </c>
      <c r="AA157" t="s">
        <v>112</v>
      </c>
      <c r="AB157" s="4">
        <v>46260</v>
      </c>
      <c r="AE157" t="s">
        <v>99</v>
      </c>
      <c r="AF157" t="s">
        <v>95</v>
      </c>
      <c r="AG157" t="s">
        <v>100</v>
      </c>
      <c r="AH157" t="s">
        <v>100</v>
      </c>
      <c r="AI157" t="s">
        <v>100</v>
      </c>
      <c r="AJ157" t="s">
        <v>100</v>
      </c>
      <c r="AK157" t="s">
        <v>100</v>
      </c>
      <c r="AL157" t="s">
        <v>100</v>
      </c>
      <c r="AM157" t="s">
        <v>24</v>
      </c>
      <c r="AN157" t="s">
        <v>100</v>
      </c>
      <c r="AO157" t="s">
        <v>100</v>
      </c>
      <c r="AP157" t="s">
        <v>100</v>
      </c>
      <c r="AQ157" t="s">
        <v>100</v>
      </c>
      <c r="AR157" t="s">
        <v>100</v>
      </c>
      <c r="AS157" t="s">
        <v>100</v>
      </c>
      <c r="AT157" t="s">
        <v>100</v>
      </c>
      <c r="AU157" t="s">
        <v>100</v>
      </c>
      <c r="AV157" t="s">
        <v>100</v>
      </c>
      <c r="AY157" t="s">
        <v>464</v>
      </c>
      <c r="AZ157" t="s">
        <v>465</v>
      </c>
      <c r="BA157" t="s">
        <v>466</v>
      </c>
      <c r="BB157" t="s">
        <v>95</v>
      </c>
      <c r="BC157" t="s">
        <v>95</v>
      </c>
      <c r="BD157" s="4">
        <v>46195</v>
      </c>
      <c r="BE157" s="4">
        <v>46199</v>
      </c>
      <c r="BF157" t="s">
        <v>529</v>
      </c>
      <c r="BG157" t="s">
        <v>109</v>
      </c>
      <c r="BH157" t="s">
        <v>112</v>
      </c>
      <c r="BI157" s="4">
        <v>46258</v>
      </c>
      <c r="BJ157" s="4">
        <v>46260</v>
      </c>
      <c r="BK157" t="s">
        <v>134</v>
      </c>
      <c r="BL157" t="s">
        <v>99</v>
      </c>
      <c r="BM157" t="s">
        <v>95</v>
      </c>
      <c r="BN157" t="s">
        <v>100</v>
      </c>
      <c r="BO157" t="s">
        <v>100</v>
      </c>
      <c r="BP157" t="s">
        <v>100</v>
      </c>
      <c r="BQ157" t="s">
        <v>100</v>
      </c>
      <c r="BR157" t="s">
        <v>100</v>
      </c>
      <c r="BS157" t="s">
        <v>23</v>
      </c>
      <c r="BT157" t="s">
        <v>100</v>
      </c>
      <c r="BU157" t="s">
        <v>100</v>
      </c>
      <c r="BV157" t="s">
        <v>100</v>
      </c>
      <c r="BW157" t="s">
        <v>100</v>
      </c>
      <c r="BX157" t="s">
        <v>100</v>
      </c>
      <c r="BY157" t="s">
        <v>100</v>
      </c>
      <c r="BZ157" t="s">
        <v>100</v>
      </c>
      <c r="CA157" t="s">
        <v>100</v>
      </c>
      <c r="CB157" t="s">
        <v>100</v>
      </c>
      <c r="CC157" t="s">
        <v>100</v>
      </c>
      <c r="CE157" t="s">
        <v>160</v>
      </c>
      <c r="CF157" s="34" t="s">
        <v>393</v>
      </c>
      <c r="CG157" s="34" t="s">
        <v>95</v>
      </c>
      <c r="CH157" s="34" t="s">
        <v>167</v>
      </c>
      <c r="CI157" s="34" t="s">
        <v>95</v>
      </c>
      <c r="CJ157" s="35">
        <v>46174</v>
      </c>
      <c r="CK157" s="35" t="s">
        <v>95</v>
      </c>
      <c r="CL157" s="34" t="s">
        <v>145</v>
      </c>
      <c r="CM157" s="32" t="s">
        <v>106</v>
      </c>
      <c r="CN157" s="34" t="s">
        <v>98</v>
      </c>
      <c r="CO157" s="35">
        <v>46244</v>
      </c>
      <c r="CP157" s="35" t="s">
        <v>95</v>
      </c>
      <c r="CQ157" s="34" t="s">
        <v>134</v>
      </c>
      <c r="CR157" t="s">
        <v>99</v>
      </c>
      <c r="CS157" t="s">
        <v>95</v>
      </c>
      <c r="CT157" t="s">
        <v>100</v>
      </c>
      <c r="CU157" t="s">
        <v>100</v>
      </c>
      <c r="CV157" t="s">
        <v>100</v>
      </c>
      <c r="CW157" t="s">
        <v>100</v>
      </c>
      <c r="CX157" t="s">
        <v>100</v>
      </c>
      <c r="CY157" t="s">
        <v>100</v>
      </c>
      <c r="CZ157" t="s">
        <v>100</v>
      </c>
      <c r="DA157" t="s">
        <v>100</v>
      </c>
      <c r="DB157" t="s">
        <v>100</v>
      </c>
      <c r="DC157" t="s">
        <v>100</v>
      </c>
      <c r="DD157" t="s">
        <v>100</v>
      </c>
      <c r="DE157" t="s">
        <v>100</v>
      </c>
      <c r="DF157" t="s">
        <v>30</v>
      </c>
      <c r="DG157" t="s">
        <v>100</v>
      </c>
      <c r="DH157" t="s">
        <v>100</v>
      </c>
      <c r="DI157" t="s">
        <v>100</v>
      </c>
      <c r="DK157" t="str">
        <f>IF(AND(XPlan_raw[[#This Row],[BEng in Electronics]]&lt;&gt;"(tom)",XPlan_raw[[#This Row],[BEng in Electronics]]&lt;&gt;""),CT$11,"")</f>
        <v/>
      </c>
      <c r="DL157" t="str">
        <f>IF(AND(XPlan_raw[[#This Row],[BEng in Mechanical Engineering]]&lt;&gt;"(tom)",XPlan_raw[[#This Row],[BEng in Mechanical Engineering]]&lt;&gt;""),CU$11,"")</f>
        <v/>
      </c>
      <c r="DM157" t="str">
        <f>IF(AND(XPlan_raw[[#This Row],[BEng in Mechatronics]]&lt;&gt;"(tom)",XPlan_raw[[#This Row],[BEng in Mechatronics]]&lt;&gt;""),CV$11,"")</f>
        <v/>
      </c>
      <c r="DN157" t="str">
        <f>IF(AND(XPlan_raw[[#This Row],[BSc in Electronics]]&lt;&gt;"(tom)",XPlan_raw[[#This Row],[BSc in Electronics]]&lt;&gt;""),CW$11,"")</f>
        <v/>
      </c>
      <c r="DO157" t="str">
        <f>IF(AND(XPlan_raw[[#This Row],[BSc in I&amp;B]]&lt;&gt;"(tom)",XPlan_raw[[#This Row],[BSc in I&amp;B]]&lt;&gt;""),CX$11,"")</f>
        <v/>
      </c>
      <c r="DP157" t="str">
        <f>IF(AND(XPlan_raw[[#This Row],[BSc in Software]]&lt;&gt;"(tom)",XPlan_raw[[#This Row],[BSc in Software]]&lt;&gt;""),CY$11,"")</f>
        <v/>
      </c>
      <c r="DQ157" t="str">
        <f>IF(AND(XPlan_raw[[#This Row],[BSc in Mechanical Engineering]]&lt;&gt;"(tom)",XPlan_raw[[#This Row],[BSc in Mechanical Engineering]]&lt;&gt;""),CZ$11,"")</f>
        <v/>
      </c>
      <c r="DR157" t="str">
        <f>IF(AND(XPlan_raw[[#This Row],[BSc in Mechatronic Engineering]]&lt;&gt;"(tom)",XPlan_raw[[#This Row],[BSc in Mechatronic Engineering]]&lt;&gt;""),DA$11,"")</f>
        <v/>
      </c>
      <c r="DS157" t="str">
        <f>IF(AND(XPlan_raw[[#This Row],[MSc in Electronics]]&lt;&gt;"(tom)",XPlan_raw[[#This Row],[MSc in Electronics]]&lt;&gt;""),DB$11,"")</f>
        <v/>
      </c>
      <c r="DT157" t="str">
        <f>IF(AND(XPlan_raw[[#This Row],[MSc in I&amp;B]]&lt;&gt;"(tom)",XPlan_raw[[#This Row],[MSc in I&amp;B]]&lt;&gt;""),DC$11,"")</f>
        <v/>
      </c>
      <c r="DU157" t="str">
        <f>IF(AND(XPlan_raw[[#This Row],[MSc in Pysics and Technology]]&lt;&gt;"(tom)",XPlan_raw[[#This Row],[MSc in Pysics and Technology]]&lt;&gt;""),DD$11,"")</f>
        <v/>
      </c>
      <c r="DV157" t="str">
        <f>IF(AND(XPlan_raw[[#This Row],[MSc in Software]]&lt;&gt;"(tom)",XPlan_raw[[#This Row],[MSc in Software]]&lt;&gt;""),DE$11,"")</f>
        <v/>
      </c>
      <c r="DW157" t="str">
        <f>IF(AND(XPlan_raw[[#This Row],[MSc in Mechanical Engineering]]&lt;&gt;"(tom)",XPlan_raw[[#This Row],[MSc in Mechanical Engineering]]&lt;&gt;""),DF$11,"")</f>
        <v>MSc in Mechanical Engineering - Sdb.</v>
      </c>
      <c r="DX157" t="str">
        <f>IF(AND(XPlan_raw[[#This Row],[MSc in Mechatronic Engineering]]&lt;&gt;"(tom)",XPlan_raw[[#This Row],[MSc in Mechatronic Engineering]]&lt;&gt;""),DG$11,"")</f>
        <v/>
      </c>
      <c r="DY157" t="str">
        <f>IF(AND(XPlan_raw[[#This Row],[MSc in Supply Chain Digitalisation ]]&lt;&gt;"(tom)",XPlan_raw[[#This Row],[MSc in Supply Chain Digitalisation ]]&lt;&gt;""),DH$11,"")</f>
        <v/>
      </c>
      <c r="DZ157" t="str">
        <f>IF(AND(XPlan_raw[[#This Row],[Enkeltfag/Exchange]]&lt;&gt;"(tom)",XPlan_raw[[#This Row],[Enkeltfag/Exchange]]&lt;&gt;""),DI$11,"")</f>
        <v/>
      </c>
      <c r="EA157">
        <f>IF(AND(XPlan_raw[[#This Row],[EKA_kode]]&lt;&gt;"(tom)",XPlan_raw[[#This Row],[EKA_kode]]&lt;&gt;""),DJ$11,"")</f>
        <v>0</v>
      </c>
    </row>
    <row r="158" spans="2:131" x14ac:dyDescent="0.25">
      <c r="B158" t="str">
        <f>IF(Q158="ja",XPlan_rawFinal[[#This Row],[EKA_kode]],"")</f>
        <v>T320022402</v>
      </c>
      <c r="C158" t="str">
        <f>IF(XPlan[[#This Row],[EKA]]&lt;&gt;"",XPlan_rawFinal[[#This Row],[eka_langtnavn]],"")</f>
        <v xml:space="preserve">Mechanical Semester Project 4 D - Hydraulic Power Systems </v>
      </c>
      <c r="D158" t="str">
        <f>IF(XPlan[[#This Row],[EKA]]&lt;&gt;"",IF(XPlan_rawFinal[[#This Row],[Interne-kode]]&lt;&gt;"(tom)",XPlan_rawFinal[[#This Row],[Interne-kode]],""),"")</f>
        <v xml:space="preserve">ME-SPRO4D </v>
      </c>
      <c r="E15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22-06-2026 - 24-06-2026</v>
      </c>
      <c r="G158" t="str">
        <f>IF(XPlan[[#This Row],[EKA]]&lt;&gt;"",IF(XPlan_rawFinal[[#This Row],[Campus]]&lt;&gt;"(tom)",XPlan_rawFinal[[#This Row],[Campus]],""),"")</f>
        <v>Sønderborg</v>
      </c>
      <c r="H158" t="str">
        <f>IF(XPlan[[#This Row],[EKA]]&lt;&gt;"",IF(OR(XPlan_rawFinal[[#This Row],[Prøveform]]="(tom)",XPlan_rawFinal[[#This Row],[Prøveform]]=""),"",XPlan_rawFinal[[#This Row],[Prøveform]]),"")</f>
        <v>Combined test</v>
      </c>
      <c r="I158" t="str">
        <f>IF(XPlan[[#This Row],[EKA]]&lt;&gt;"",IF(XPlan_rawFinal[[#This Row],[Eksaminator_samlet]]&lt;&gt;"",XPlan_rawFinal[[#This Row],[Eksaminator_samlet]],""),"")</f>
        <v>Poul Ennemark, Yaser Sabzehmeidani</v>
      </c>
      <c r="J158" t="str">
        <f>IF(XPlan[[#This Row],[EKA]]&lt;&gt;"",IF(OR(XPlan_rawFinal[[#This Row],[Censur]]="(tom)",XPlan_rawFinal[[#This Row],[Censur]]=""),"",XPlan_rawFinal[[#This Row],[Censur]]),"")</f>
        <v>Second examiner: External</v>
      </c>
      <c r="K1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158" t="s">
        <v>90</v>
      </c>
      <c r="M158" t="str">
        <f>IF(XPlan[[#This Row],[EKA]]&lt;&gt;"",IF(XPlan_rawFinal[[#This Row],[BEMÆRK]]&lt;&gt;"(tom)",XPlan_rawFinal[[#This Row],[BEMÆRK]],""),"")</f>
        <v/>
      </c>
      <c r="N15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Sdb.,,,,,,,,,,,,,,,All exams</v>
      </c>
      <c r="Q158" t="s">
        <v>107</v>
      </c>
      <c r="R158" t="s">
        <v>301</v>
      </c>
      <c r="S158" t="s">
        <v>302</v>
      </c>
      <c r="T158" t="s">
        <v>303</v>
      </c>
      <c r="U158" t="s">
        <v>167</v>
      </c>
      <c r="V158" t="s">
        <v>95</v>
      </c>
      <c r="W158" s="4">
        <v>46195</v>
      </c>
      <c r="X158" s="4">
        <v>46197</v>
      </c>
      <c r="Y158" t="s">
        <v>507</v>
      </c>
      <c r="Z158" t="s">
        <v>185</v>
      </c>
      <c r="AA158" t="s">
        <v>112</v>
      </c>
      <c r="AB158" s="4">
        <v>46260</v>
      </c>
      <c r="AE158" t="s">
        <v>99</v>
      </c>
      <c r="AF158" t="s">
        <v>95</v>
      </c>
      <c r="AG158" t="s">
        <v>100</v>
      </c>
      <c r="AH158" t="s">
        <v>19</v>
      </c>
      <c r="AI158" t="s">
        <v>100</v>
      </c>
      <c r="AJ158" t="s">
        <v>100</v>
      </c>
      <c r="AK158" t="s">
        <v>100</v>
      </c>
      <c r="AL158" t="s">
        <v>100</v>
      </c>
      <c r="AM158" t="s">
        <v>100</v>
      </c>
      <c r="AN158" t="s">
        <v>100</v>
      </c>
      <c r="AO158" t="s">
        <v>100</v>
      </c>
      <c r="AP158" t="s">
        <v>100</v>
      </c>
      <c r="AQ158" t="s">
        <v>100</v>
      </c>
      <c r="AR158" t="s">
        <v>100</v>
      </c>
      <c r="AS158" t="s">
        <v>100</v>
      </c>
      <c r="AT158" t="s">
        <v>100</v>
      </c>
      <c r="AU158" t="s">
        <v>100</v>
      </c>
      <c r="AV158" t="s">
        <v>100</v>
      </c>
      <c r="AY158" t="s">
        <v>473</v>
      </c>
      <c r="AZ158" t="s">
        <v>474</v>
      </c>
      <c r="BA158" t="s">
        <v>475</v>
      </c>
      <c r="BB158" t="s">
        <v>95</v>
      </c>
      <c r="BC158" t="s">
        <v>95</v>
      </c>
      <c r="BD158" s="4">
        <v>46195</v>
      </c>
      <c r="BE158" s="4">
        <v>46199</v>
      </c>
      <c r="BF158" t="s">
        <v>531</v>
      </c>
      <c r="BG158" t="s">
        <v>109</v>
      </c>
      <c r="BH158" t="s">
        <v>112</v>
      </c>
      <c r="BI158" s="4">
        <v>46258</v>
      </c>
      <c r="BJ158" s="4">
        <v>46260</v>
      </c>
      <c r="BK158" t="s">
        <v>134</v>
      </c>
      <c r="BL158" t="s">
        <v>99</v>
      </c>
      <c r="BM158" t="s">
        <v>95</v>
      </c>
      <c r="BN158" t="s">
        <v>100</v>
      </c>
      <c r="BO158" t="s">
        <v>100</v>
      </c>
      <c r="BP158" t="s">
        <v>100</v>
      </c>
      <c r="BQ158" t="s">
        <v>100</v>
      </c>
      <c r="BR158" t="s">
        <v>100</v>
      </c>
      <c r="BS158" t="s">
        <v>23</v>
      </c>
      <c r="BT158" t="s">
        <v>100</v>
      </c>
      <c r="BU158" t="s">
        <v>100</v>
      </c>
      <c r="BV158" t="s">
        <v>100</v>
      </c>
      <c r="BW158" t="s">
        <v>100</v>
      </c>
      <c r="BX158" t="s">
        <v>100</v>
      </c>
      <c r="BY158" t="s">
        <v>100</v>
      </c>
      <c r="BZ158" t="s">
        <v>100</v>
      </c>
      <c r="CA158" t="s">
        <v>100</v>
      </c>
      <c r="CB158" t="s">
        <v>100</v>
      </c>
      <c r="CC158" t="s">
        <v>100</v>
      </c>
      <c r="CE158" t="s">
        <v>170</v>
      </c>
      <c r="CF158" s="34" t="s">
        <v>151</v>
      </c>
      <c r="CG158" s="34" t="s">
        <v>95</v>
      </c>
      <c r="CH158" s="34" t="s">
        <v>167</v>
      </c>
      <c r="CI158" s="34" t="s">
        <v>95</v>
      </c>
      <c r="CJ158" s="35">
        <v>46174</v>
      </c>
      <c r="CK158" s="35" t="s">
        <v>95</v>
      </c>
      <c r="CL158" s="34" t="s">
        <v>145</v>
      </c>
      <c r="CM158" s="32" t="s">
        <v>106</v>
      </c>
      <c r="CN158" s="34" t="s">
        <v>112</v>
      </c>
      <c r="CO158" s="35" t="s">
        <v>95</v>
      </c>
      <c r="CP158" s="35" t="s">
        <v>95</v>
      </c>
      <c r="CQ158" s="34" t="s">
        <v>134</v>
      </c>
      <c r="CR158" t="s">
        <v>99</v>
      </c>
      <c r="CS158" t="s">
        <v>95</v>
      </c>
      <c r="CT158" t="s">
        <v>100</v>
      </c>
      <c r="CU158" t="s">
        <v>100</v>
      </c>
      <c r="CV158" t="s">
        <v>100</v>
      </c>
      <c r="CW158" t="s">
        <v>100</v>
      </c>
      <c r="CX158" t="s">
        <v>100</v>
      </c>
      <c r="CY158" t="s">
        <v>100</v>
      </c>
      <c r="CZ158" t="s">
        <v>100</v>
      </c>
      <c r="DA158" t="s">
        <v>100</v>
      </c>
      <c r="DB158" t="s">
        <v>100</v>
      </c>
      <c r="DC158" t="s">
        <v>100</v>
      </c>
      <c r="DD158" t="s">
        <v>28</v>
      </c>
      <c r="DE158" t="s">
        <v>100</v>
      </c>
      <c r="DF158" t="s">
        <v>30</v>
      </c>
      <c r="DG158" t="s">
        <v>31</v>
      </c>
      <c r="DH158" t="s">
        <v>100</v>
      </c>
      <c r="DI158" t="s">
        <v>100</v>
      </c>
      <c r="DK158" t="str">
        <f>IF(AND(XPlan_raw[[#This Row],[BEng in Electronics]]&lt;&gt;"(tom)",XPlan_raw[[#This Row],[BEng in Electronics]]&lt;&gt;""),CT$11,"")</f>
        <v/>
      </c>
      <c r="DL158" t="str">
        <f>IF(AND(XPlan_raw[[#This Row],[BEng in Mechanical Engineering]]&lt;&gt;"(tom)",XPlan_raw[[#This Row],[BEng in Mechanical Engineering]]&lt;&gt;""),CU$11,"")</f>
        <v/>
      </c>
      <c r="DM158" t="str">
        <f>IF(AND(XPlan_raw[[#This Row],[BEng in Mechatronics]]&lt;&gt;"(tom)",XPlan_raw[[#This Row],[BEng in Mechatronics]]&lt;&gt;""),CV$11,"")</f>
        <v/>
      </c>
      <c r="DN158" t="str">
        <f>IF(AND(XPlan_raw[[#This Row],[BSc in Electronics]]&lt;&gt;"(tom)",XPlan_raw[[#This Row],[BSc in Electronics]]&lt;&gt;""),CW$11,"")</f>
        <v/>
      </c>
      <c r="DO158" t="str">
        <f>IF(AND(XPlan_raw[[#This Row],[BSc in I&amp;B]]&lt;&gt;"(tom)",XPlan_raw[[#This Row],[BSc in I&amp;B]]&lt;&gt;""),CX$11,"")</f>
        <v/>
      </c>
      <c r="DP158" t="str">
        <f>IF(AND(XPlan_raw[[#This Row],[BSc in Software]]&lt;&gt;"(tom)",XPlan_raw[[#This Row],[BSc in Software]]&lt;&gt;""),CY$11,"")</f>
        <v/>
      </c>
      <c r="DQ158" t="str">
        <f>IF(AND(XPlan_raw[[#This Row],[BSc in Mechanical Engineering]]&lt;&gt;"(tom)",XPlan_raw[[#This Row],[BSc in Mechanical Engineering]]&lt;&gt;""),CZ$11,"")</f>
        <v/>
      </c>
      <c r="DR158" t="str">
        <f>IF(AND(XPlan_raw[[#This Row],[BSc in Mechatronic Engineering]]&lt;&gt;"(tom)",XPlan_raw[[#This Row],[BSc in Mechatronic Engineering]]&lt;&gt;""),DA$11,"")</f>
        <v/>
      </c>
      <c r="DS158" t="str">
        <f>IF(AND(XPlan_raw[[#This Row],[MSc in Electronics]]&lt;&gt;"(tom)",XPlan_raw[[#This Row],[MSc in Electronics]]&lt;&gt;""),DB$11,"")</f>
        <v/>
      </c>
      <c r="DT158" t="str">
        <f>IF(AND(XPlan_raw[[#This Row],[MSc in I&amp;B]]&lt;&gt;"(tom)",XPlan_raw[[#This Row],[MSc in I&amp;B]]&lt;&gt;""),DC$11,"")</f>
        <v/>
      </c>
      <c r="DU158" t="str">
        <f>IF(AND(XPlan_raw[[#This Row],[MSc in Pysics and Technology]]&lt;&gt;"(tom)",XPlan_raw[[#This Row],[MSc in Pysics and Technology]]&lt;&gt;""),DD$11,"")</f>
        <v>MSc Physics and Technology - Sdb.</v>
      </c>
      <c r="DV158" t="str">
        <f>IF(AND(XPlan_raw[[#This Row],[MSc in Software]]&lt;&gt;"(tom)",XPlan_raw[[#This Row],[MSc in Software]]&lt;&gt;""),DE$11,"")</f>
        <v/>
      </c>
      <c r="DW158" t="str">
        <f>IF(AND(XPlan_raw[[#This Row],[MSc in Mechanical Engineering]]&lt;&gt;"(tom)",XPlan_raw[[#This Row],[MSc in Mechanical Engineering]]&lt;&gt;""),DF$11,"")</f>
        <v>MSc in Mechanical Engineering - Sdb.</v>
      </c>
      <c r="DX158" t="str">
        <f>IF(AND(XPlan_raw[[#This Row],[MSc in Mechatronic Engineering]]&lt;&gt;"(tom)",XPlan_raw[[#This Row],[MSc in Mechatronic Engineering]]&lt;&gt;""),DG$11,"")</f>
        <v>MSc in Mechatronic Engineering - Sdb.</v>
      </c>
      <c r="DY158" t="str">
        <f>IF(AND(XPlan_raw[[#This Row],[MSc in Supply Chain Digitalisation ]]&lt;&gt;"(tom)",XPlan_raw[[#This Row],[MSc in Supply Chain Digitalisation ]]&lt;&gt;""),DH$11,"")</f>
        <v/>
      </c>
      <c r="DZ158" t="str">
        <f>IF(AND(XPlan_raw[[#This Row],[Enkeltfag/Exchange]]&lt;&gt;"(tom)",XPlan_raw[[#This Row],[Enkeltfag/Exchange]]&lt;&gt;""),DI$11,"")</f>
        <v/>
      </c>
      <c r="EA158">
        <f>IF(AND(XPlan_raw[[#This Row],[EKA_kode]]&lt;&gt;"(tom)",XPlan_raw[[#This Row],[EKA_kode]]&lt;&gt;""),DJ$11,"")</f>
        <v>0</v>
      </c>
    </row>
    <row r="159" spans="2:131" x14ac:dyDescent="0.25">
      <c r="B159" t="str">
        <f>IF(Q159="ja",XPlan_rawFinal[[#This Row],[EKA_kode]],"")</f>
        <v>T340082402</v>
      </c>
      <c r="C159" t="str">
        <f>IF(XPlan[[#This Row],[EKA]]&lt;&gt;"",XPlan_rawFinal[[#This Row],[eka_langtnavn]],"")</f>
        <v>Mechatronics Semester Project 2 C</v>
      </c>
      <c r="D159" t="str">
        <f>IF(XPlan[[#This Row],[EKA]]&lt;&gt;"",IF(XPlan_rawFinal[[#This Row],[Interne-kode]]&lt;&gt;"(tom)",XPlan_rawFinal[[#This Row],[Interne-kode]],""),"")</f>
        <v>MC-SPRO2C</v>
      </c>
      <c r="E15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22-06-2026 - 30-06-2026</v>
      </c>
      <c r="G159" t="str">
        <f>IF(XPlan[[#This Row],[EKA]]&lt;&gt;"",IF(XPlan_rawFinal[[#This Row],[Campus]]&lt;&gt;"(tom)",XPlan_rawFinal[[#This Row],[Campus]],""),"")</f>
        <v>Sønderborg</v>
      </c>
      <c r="H159" t="str">
        <f>IF(XPlan[[#This Row],[EKA]]&lt;&gt;"",IF(OR(XPlan_rawFinal[[#This Row],[Prøveform]]="(tom)",XPlan_rawFinal[[#This Row],[Prøveform]]=""),"",XPlan_rawFinal[[#This Row],[Prøveform]]),"")</f>
        <v>Oral examination</v>
      </c>
      <c r="I159" t="str">
        <f>IF(XPlan[[#This Row],[EKA]]&lt;&gt;"",IF(XPlan_rawFinal[[#This Row],[Eksaminator_samlet]]&lt;&gt;"",XPlan_rawFinal[[#This Row],[Eksaminator_samlet]],""),"")</f>
        <v>Casper Kunstmann, Lars Duggen</v>
      </c>
      <c r="J159" t="str">
        <f>IF(XPlan[[#This Row],[EKA]]&lt;&gt;"",IF(OR(XPlan_rawFinal[[#This Row],[Censur]]="(tom)",XPlan_rawFinal[[#This Row],[Censur]]=""),"",XPlan_rawFinal[[#This Row],[Censur]]),"")</f>
        <v>Second examiner: Internal</v>
      </c>
      <c r="K1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59" t="s">
        <v>90</v>
      </c>
      <c r="M159" t="str">
        <f>IF(XPlan[[#This Row],[EKA]]&lt;&gt;"",IF(XPlan_rawFinal[[#This Row],[BEMÆRK]]&lt;&gt;"(tom)",XPlan_rawFinal[[#This Row],[BEMÆRK]],""),"")</f>
        <v/>
      </c>
      <c r="N15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,,,,,,,BSc in Mechatronic Engineering - Sdb.,,,,,,,,,All exams</v>
      </c>
      <c r="Q159" t="s">
        <v>107</v>
      </c>
      <c r="R159" t="s">
        <v>354</v>
      </c>
      <c r="S159" t="s">
        <v>355</v>
      </c>
      <c r="T159" t="s">
        <v>356</v>
      </c>
      <c r="U159" t="s">
        <v>291</v>
      </c>
      <c r="V159" t="s">
        <v>95</v>
      </c>
      <c r="W159" s="4">
        <v>46195</v>
      </c>
      <c r="X159" s="4">
        <v>46203</v>
      </c>
      <c r="Y159" t="s">
        <v>514</v>
      </c>
      <c r="Z159" t="s">
        <v>111</v>
      </c>
      <c r="AA159" t="s">
        <v>98</v>
      </c>
      <c r="AB159" s="4">
        <v>46252</v>
      </c>
      <c r="AD159" t="s">
        <v>134</v>
      </c>
      <c r="AE159" t="s">
        <v>99</v>
      </c>
      <c r="AF159" t="s">
        <v>95</v>
      </c>
      <c r="AG159" t="s">
        <v>100</v>
      </c>
      <c r="AH159" t="s">
        <v>100</v>
      </c>
      <c r="AI159" t="s">
        <v>100</v>
      </c>
      <c r="AJ159" t="s">
        <v>100</v>
      </c>
      <c r="AK159" t="s">
        <v>100</v>
      </c>
      <c r="AL159" t="s">
        <v>100</v>
      </c>
      <c r="AM159" t="s">
        <v>100</v>
      </c>
      <c r="AN159" t="s">
        <v>25</v>
      </c>
      <c r="AO159" t="s">
        <v>100</v>
      </c>
      <c r="AP159" t="s">
        <v>100</v>
      </c>
      <c r="AQ159" t="s">
        <v>100</v>
      </c>
      <c r="AR159" t="s">
        <v>100</v>
      </c>
      <c r="AS159" t="s">
        <v>100</v>
      </c>
      <c r="AT159" t="s">
        <v>100</v>
      </c>
      <c r="AU159" t="s">
        <v>100</v>
      </c>
      <c r="AV159" t="s">
        <v>100</v>
      </c>
      <c r="AY159" t="s">
        <v>226</v>
      </c>
      <c r="AZ159" t="s">
        <v>227</v>
      </c>
      <c r="BA159" t="s">
        <v>228</v>
      </c>
      <c r="BB159" t="s">
        <v>95</v>
      </c>
      <c r="BC159" t="s">
        <v>95</v>
      </c>
      <c r="BD159" s="4">
        <v>46195</v>
      </c>
      <c r="BE159" s="4">
        <v>46196</v>
      </c>
      <c r="BF159" t="s">
        <v>133</v>
      </c>
      <c r="BG159" t="s">
        <v>109</v>
      </c>
      <c r="BH159" t="s">
        <v>98</v>
      </c>
      <c r="BI159" s="4">
        <v>46265</v>
      </c>
      <c r="BJ159" s="4"/>
      <c r="BL159" t="s">
        <v>99</v>
      </c>
      <c r="BM159" t="s">
        <v>95</v>
      </c>
      <c r="BN159" t="s">
        <v>100</v>
      </c>
      <c r="BO159" t="s">
        <v>100</v>
      </c>
      <c r="BP159" t="s">
        <v>100</v>
      </c>
      <c r="BQ159" t="s">
        <v>100</v>
      </c>
      <c r="BR159" t="s">
        <v>100</v>
      </c>
      <c r="BS159" t="s">
        <v>100</v>
      </c>
      <c r="BT159" t="s">
        <v>100</v>
      </c>
      <c r="BU159" t="s">
        <v>100</v>
      </c>
      <c r="BV159" t="s">
        <v>100</v>
      </c>
      <c r="BW159" t="s">
        <v>27</v>
      </c>
      <c r="BX159" t="s">
        <v>100</v>
      </c>
      <c r="BY159" t="s">
        <v>100</v>
      </c>
      <c r="BZ159" t="s">
        <v>100</v>
      </c>
      <c r="CA159" t="s">
        <v>100</v>
      </c>
      <c r="CB159" t="s">
        <v>32</v>
      </c>
      <c r="CC159" t="s">
        <v>100</v>
      </c>
      <c r="CE159" t="s">
        <v>397</v>
      </c>
      <c r="CF159" s="34" t="s">
        <v>398</v>
      </c>
      <c r="CG159" s="34" t="s">
        <v>399</v>
      </c>
      <c r="CH159" s="34" t="s">
        <v>291</v>
      </c>
      <c r="CI159" s="34" t="s">
        <v>95</v>
      </c>
      <c r="CJ159" s="35">
        <v>46174</v>
      </c>
      <c r="CK159" s="35" t="s">
        <v>95</v>
      </c>
      <c r="CL159" s="34" t="s">
        <v>518</v>
      </c>
      <c r="CM159" s="32" t="s">
        <v>106</v>
      </c>
      <c r="CN159" s="34" t="s">
        <v>98</v>
      </c>
      <c r="CO159" s="35">
        <v>46244</v>
      </c>
      <c r="CP159" s="35" t="s">
        <v>95</v>
      </c>
      <c r="CQ159" s="34"/>
      <c r="CR159" t="s">
        <v>99</v>
      </c>
      <c r="CS159" t="s">
        <v>95</v>
      </c>
      <c r="CT159" t="s">
        <v>100</v>
      </c>
      <c r="CU159" t="s">
        <v>100</v>
      </c>
      <c r="CV159" t="s">
        <v>100</v>
      </c>
      <c r="CW159" t="s">
        <v>100</v>
      </c>
      <c r="CX159" t="s">
        <v>100</v>
      </c>
      <c r="CY159" t="s">
        <v>100</v>
      </c>
      <c r="CZ159" t="s">
        <v>100</v>
      </c>
      <c r="DA159" t="s">
        <v>100</v>
      </c>
      <c r="DB159" t="s">
        <v>100</v>
      </c>
      <c r="DC159" t="s">
        <v>100</v>
      </c>
      <c r="DD159" t="s">
        <v>100</v>
      </c>
      <c r="DE159" t="s">
        <v>100</v>
      </c>
      <c r="DF159" t="s">
        <v>100</v>
      </c>
      <c r="DG159" t="s">
        <v>31</v>
      </c>
      <c r="DH159" t="s">
        <v>100</v>
      </c>
      <c r="DI159" t="s">
        <v>33</v>
      </c>
      <c r="DK159" t="str">
        <f>IF(AND(XPlan_raw[[#This Row],[BEng in Electronics]]&lt;&gt;"(tom)",XPlan_raw[[#This Row],[BEng in Electronics]]&lt;&gt;""),CT$11,"")</f>
        <v/>
      </c>
      <c r="DL159" t="str">
        <f>IF(AND(XPlan_raw[[#This Row],[BEng in Mechanical Engineering]]&lt;&gt;"(tom)",XPlan_raw[[#This Row],[BEng in Mechanical Engineering]]&lt;&gt;""),CU$11,"")</f>
        <v/>
      </c>
      <c r="DM159" t="str">
        <f>IF(AND(XPlan_raw[[#This Row],[BEng in Mechatronics]]&lt;&gt;"(tom)",XPlan_raw[[#This Row],[BEng in Mechatronics]]&lt;&gt;""),CV$11,"")</f>
        <v/>
      </c>
      <c r="DN159" t="str">
        <f>IF(AND(XPlan_raw[[#This Row],[BSc in Electronics]]&lt;&gt;"(tom)",XPlan_raw[[#This Row],[BSc in Electronics]]&lt;&gt;""),CW$11,"")</f>
        <v/>
      </c>
      <c r="DO159" t="str">
        <f>IF(AND(XPlan_raw[[#This Row],[BSc in I&amp;B]]&lt;&gt;"(tom)",XPlan_raw[[#This Row],[BSc in I&amp;B]]&lt;&gt;""),CX$11,"")</f>
        <v/>
      </c>
      <c r="DP159" t="str">
        <f>IF(AND(XPlan_raw[[#This Row],[BSc in Software]]&lt;&gt;"(tom)",XPlan_raw[[#This Row],[BSc in Software]]&lt;&gt;""),CY$11,"")</f>
        <v/>
      </c>
      <c r="DQ159" t="str">
        <f>IF(AND(XPlan_raw[[#This Row],[BSc in Mechanical Engineering]]&lt;&gt;"(tom)",XPlan_raw[[#This Row],[BSc in Mechanical Engineering]]&lt;&gt;""),CZ$11,"")</f>
        <v/>
      </c>
      <c r="DR159" t="str">
        <f>IF(AND(XPlan_raw[[#This Row],[BSc in Mechatronic Engineering]]&lt;&gt;"(tom)",XPlan_raw[[#This Row],[BSc in Mechatronic Engineering]]&lt;&gt;""),DA$11,"")</f>
        <v/>
      </c>
      <c r="DS159" t="str">
        <f>IF(AND(XPlan_raw[[#This Row],[MSc in Electronics]]&lt;&gt;"(tom)",XPlan_raw[[#This Row],[MSc in Electronics]]&lt;&gt;""),DB$11,"")</f>
        <v/>
      </c>
      <c r="DT159" t="str">
        <f>IF(AND(XPlan_raw[[#This Row],[MSc in I&amp;B]]&lt;&gt;"(tom)",XPlan_raw[[#This Row],[MSc in I&amp;B]]&lt;&gt;""),DC$11,"")</f>
        <v/>
      </c>
      <c r="DU159" t="str">
        <f>IF(AND(XPlan_raw[[#This Row],[MSc in Pysics and Technology]]&lt;&gt;"(tom)",XPlan_raw[[#This Row],[MSc in Pysics and Technology]]&lt;&gt;""),DD$11,"")</f>
        <v/>
      </c>
      <c r="DV159" t="str">
        <f>IF(AND(XPlan_raw[[#This Row],[MSc in Software]]&lt;&gt;"(tom)",XPlan_raw[[#This Row],[MSc in Software]]&lt;&gt;""),DE$11,"")</f>
        <v/>
      </c>
      <c r="DW159" t="str">
        <f>IF(AND(XPlan_raw[[#This Row],[MSc in Mechanical Engineering]]&lt;&gt;"(tom)",XPlan_raw[[#This Row],[MSc in Mechanical Engineering]]&lt;&gt;""),DF$11,"")</f>
        <v/>
      </c>
      <c r="DX159" t="str">
        <f>IF(AND(XPlan_raw[[#This Row],[MSc in Mechatronic Engineering]]&lt;&gt;"(tom)",XPlan_raw[[#This Row],[MSc in Mechatronic Engineering]]&lt;&gt;""),DG$11,"")</f>
        <v>MSc in Mechatronic Engineering - Sdb.</v>
      </c>
      <c r="DY159" t="str">
        <f>IF(AND(XPlan_raw[[#This Row],[MSc in Supply Chain Digitalisation ]]&lt;&gt;"(tom)",XPlan_raw[[#This Row],[MSc in Supply Chain Digitalisation ]]&lt;&gt;""),DH$11,"")</f>
        <v/>
      </c>
      <c r="DZ159" t="str">
        <f>IF(AND(XPlan_raw[[#This Row],[Enkeltfag/Exchange]]&lt;&gt;"(tom)",XPlan_raw[[#This Row],[Enkeltfag/Exchange]]&lt;&gt;""),DI$11,"")</f>
        <v>Exchange students</v>
      </c>
      <c r="EA159">
        <f>IF(AND(XPlan_raw[[#This Row],[EKA_kode]]&lt;&gt;"(tom)",XPlan_raw[[#This Row],[EKA_kode]]&lt;&gt;""),DJ$11,"")</f>
        <v>0</v>
      </c>
    </row>
    <row r="160" spans="2:131" x14ac:dyDescent="0.25">
      <c r="B160" t="str">
        <f>IF(Q160="ja",XPlan_rawFinal[[#This Row],[EKA_kode]],"")</f>
        <v>T340085402</v>
      </c>
      <c r="C160" t="str">
        <f>IF(XPlan[[#This Row],[EKA]]&lt;&gt;"",XPlan_rawFinal[[#This Row],[eka_langtnavn]],"")</f>
        <v>Mechatronics Semester Project 2 D</v>
      </c>
      <c r="D160" t="str">
        <f>IF(XPlan[[#This Row],[EKA]]&lt;&gt;"",IF(XPlan_rawFinal[[#This Row],[Interne-kode]]&lt;&gt;"(tom)",XPlan_rawFinal[[#This Row],[Interne-kode]],""),"")</f>
        <v>MC-SPRO2D</v>
      </c>
      <c r="E16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22-06-2026 - 30-06-2026</v>
      </c>
      <c r="G160" t="str">
        <f>IF(XPlan[[#This Row],[EKA]]&lt;&gt;"",IF(XPlan_rawFinal[[#This Row],[Campus]]&lt;&gt;"(tom)",XPlan_rawFinal[[#This Row],[Campus]],""),"")</f>
        <v>Sønderborg</v>
      </c>
      <c r="H160" t="str">
        <f>IF(XPlan[[#This Row],[EKA]]&lt;&gt;"",IF(OR(XPlan_rawFinal[[#This Row],[Prøveform]]="(tom)",XPlan_rawFinal[[#This Row],[Prøveform]]=""),"",XPlan_rawFinal[[#This Row],[Prøveform]]),"")</f>
        <v>Oral examination</v>
      </c>
      <c r="I160" t="str">
        <f>IF(XPlan[[#This Row],[EKA]]&lt;&gt;"",IF(XPlan_rawFinal[[#This Row],[Eksaminator_samlet]]&lt;&gt;"",XPlan_rawFinal[[#This Row],[Eksaminator_samlet]],""),"")</f>
        <v>Casper Kunstmann, David Bunker, Lars Duggen</v>
      </c>
      <c r="J160" t="str">
        <f>IF(XPlan[[#This Row],[EKA]]&lt;&gt;"",IF(OR(XPlan_rawFinal[[#This Row],[Censur]]="(tom)",XPlan_rawFinal[[#This Row],[Censur]]=""),"",XPlan_rawFinal[[#This Row],[Censur]]),"")</f>
        <v>Second examiner: Internal</v>
      </c>
      <c r="K1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60" t="s">
        <v>90</v>
      </c>
      <c r="M160" t="str">
        <f>IF(XPlan[[#This Row],[EKA]]&lt;&gt;"",IF(XPlan_rawFinal[[#This Row],[BEMÆRK]]&lt;&gt;"(tom)",XPlan_rawFinal[[#This Row],[BEMÆRK]],""),"")</f>
        <v/>
      </c>
      <c r="N16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Sdb.,,,,,,,,,,,,,,All exams</v>
      </c>
      <c r="Q160" t="s">
        <v>107</v>
      </c>
      <c r="R160" t="s">
        <v>362</v>
      </c>
      <c r="S160" t="s">
        <v>363</v>
      </c>
      <c r="T160" t="s">
        <v>364</v>
      </c>
      <c r="U160" t="s">
        <v>291</v>
      </c>
      <c r="V160" t="s">
        <v>95</v>
      </c>
      <c r="W160" s="4">
        <v>46195</v>
      </c>
      <c r="X160" s="4">
        <v>46203</v>
      </c>
      <c r="Y160" t="s">
        <v>515</v>
      </c>
      <c r="Z160" t="s">
        <v>111</v>
      </c>
      <c r="AA160" t="s">
        <v>98</v>
      </c>
      <c r="AB160" s="4">
        <v>46252</v>
      </c>
      <c r="AD160" t="s">
        <v>134</v>
      </c>
      <c r="AE160" t="s">
        <v>99</v>
      </c>
      <c r="AF160" t="s">
        <v>95</v>
      </c>
      <c r="AG160" t="s">
        <v>100</v>
      </c>
      <c r="AH160" t="s">
        <v>100</v>
      </c>
      <c r="AI160" t="s">
        <v>20</v>
      </c>
      <c r="AJ160" t="s">
        <v>100</v>
      </c>
      <c r="AK160" t="s">
        <v>100</v>
      </c>
      <c r="AL160" t="s">
        <v>100</v>
      </c>
      <c r="AM160" t="s">
        <v>100</v>
      </c>
      <c r="AN160" t="s">
        <v>100</v>
      </c>
      <c r="AO160" t="s">
        <v>100</v>
      </c>
      <c r="AP160" t="s">
        <v>100</v>
      </c>
      <c r="AQ160" t="s">
        <v>100</v>
      </c>
      <c r="AR160" t="s">
        <v>100</v>
      </c>
      <c r="AS160" t="s">
        <v>100</v>
      </c>
      <c r="AT160" t="s">
        <v>100</v>
      </c>
      <c r="AU160" t="s">
        <v>100</v>
      </c>
      <c r="AV160" t="s">
        <v>100</v>
      </c>
      <c r="AY160" t="s">
        <v>214</v>
      </c>
      <c r="AZ160" t="s">
        <v>215</v>
      </c>
      <c r="BA160" t="s">
        <v>216</v>
      </c>
      <c r="BB160" t="s">
        <v>95</v>
      </c>
      <c r="BC160" t="s">
        <v>95</v>
      </c>
      <c r="BD160" s="4">
        <v>46196</v>
      </c>
      <c r="BE160" s="4">
        <v>46198</v>
      </c>
      <c r="BF160" t="s">
        <v>200</v>
      </c>
      <c r="BG160" t="s">
        <v>111</v>
      </c>
      <c r="BH160" t="s">
        <v>112</v>
      </c>
      <c r="BI160" s="4">
        <v>46262</v>
      </c>
      <c r="BJ160" s="4"/>
      <c r="BL160" t="s">
        <v>99</v>
      </c>
      <c r="BM160" t="s">
        <v>95</v>
      </c>
      <c r="BN160" t="s">
        <v>100</v>
      </c>
      <c r="BO160" t="s">
        <v>100</v>
      </c>
      <c r="BP160" t="s">
        <v>100</v>
      </c>
      <c r="BQ160" t="s">
        <v>100</v>
      </c>
      <c r="BR160" t="s">
        <v>100</v>
      </c>
      <c r="BS160" t="s">
        <v>100</v>
      </c>
      <c r="BT160" t="s">
        <v>100</v>
      </c>
      <c r="BU160" t="s">
        <v>100</v>
      </c>
      <c r="BV160" t="s">
        <v>26</v>
      </c>
      <c r="BW160" t="s">
        <v>100</v>
      </c>
      <c r="BX160" t="s">
        <v>100</v>
      </c>
      <c r="BY160" t="s">
        <v>100</v>
      </c>
      <c r="BZ160" t="s">
        <v>100</v>
      </c>
      <c r="CA160" t="s">
        <v>100</v>
      </c>
      <c r="CB160" t="s">
        <v>100</v>
      </c>
      <c r="CC160" t="s">
        <v>33</v>
      </c>
      <c r="CE160" t="s">
        <v>400</v>
      </c>
      <c r="CF160" s="34" t="s">
        <v>401</v>
      </c>
      <c r="CG160" s="34" t="s">
        <v>402</v>
      </c>
      <c r="CH160" s="34" t="s">
        <v>291</v>
      </c>
      <c r="CI160" s="34" t="s">
        <v>95</v>
      </c>
      <c r="CJ160" s="35">
        <v>46174</v>
      </c>
      <c r="CK160" s="35" t="s">
        <v>95</v>
      </c>
      <c r="CL160" s="34" t="s">
        <v>519</v>
      </c>
      <c r="CM160" s="32" t="s">
        <v>106</v>
      </c>
      <c r="CN160" s="34" t="s">
        <v>98</v>
      </c>
      <c r="CO160" s="35">
        <v>46244</v>
      </c>
      <c r="CP160" s="35" t="s">
        <v>95</v>
      </c>
      <c r="CQ160" s="34"/>
      <c r="CR160" t="s">
        <v>99</v>
      </c>
      <c r="CS160" t="s">
        <v>95</v>
      </c>
      <c r="CT160" t="s">
        <v>100</v>
      </c>
      <c r="CU160" t="s">
        <v>100</v>
      </c>
      <c r="CV160" t="s">
        <v>100</v>
      </c>
      <c r="CW160" t="s">
        <v>100</v>
      </c>
      <c r="CX160" t="s">
        <v>100</v>
      </c>
      <c r="CY160" t="s">
        <v>100</v>
      </c>
      <c r="CZ160" t="s">
        <v>100</v>
      </c>
      <c r="DA160" t="s">
        <v>100</v>
      </c>
      <c r="DB160" t="s">
        <v>100</v>
      </c>
      <c r="DC160" t="s">
        <v>100</v>
      </c>
      <c r="DD160" t="s">
        <v>100</v>
      </c>
      <c r="DE160" t="s">
        <v>100</v>
      </c>
      <c r="DF160" t="s">
        <v>30</v>
      </c>
      <c r="DG160" t="s">
        <v>31</v>
      </c>
      <c r="DH160" t="s">
        <v>100</v>
      </c>
      <c r="DI160" t="s">
        <v>33</v>
      </c>
      <c r="DK160" t="str">
        <f>IF(AND(XPlan_raw[[#This Row],[BEng in Electronics]]&lt;&gt;"(tom)",XPlan_raw[[#This Row],[BEng in Electronics]]&lt;&gt;""),CT$11,"")</f>
        <v/>
      </c>
      <c r="DL160" t="str">
        <f>IF(AND(XPlan_raw[[#This Row],[BEng in Mechanical Engineering]]&lt;&gt;"(tom)",XPlan_raw[[#This Row],[BEng in Mechanical Engineering]]&lt;&gt;""),CU$11,"")</f>
        <v/>
      </c>
      <c r="DM160" t="str">
        <f>IF(AND(XPlan_raw[[#This Row],[BEng in Mechatronics]]&lt;&gt;"(tom)",XPlan_raw[[#This Row],[BEng in Mechatronics]]&lt;&gt;""),CV$11,"")</f>
        <v/>
      </c>
      <c r="DN160" t="str">
        <f>IF(AND(XPlan_raw[[#This Row],[BSc in Electronics]]&lt;&gt;"(tom)",XPlan_raw[[#This Row],[BSc in Electronics]]&lt;&gt;""),CW$11,"")</f>
        <v/>
      </c>
      <c r="DO160" t="str">
        <f>IF(AND(XPlan_raw[[#This Row],[BSc in I&amp;B]]&lt;&gt;"(tom)",XPlan_raw[[#This Row],[BSc in I&amp;B]]&lt;&gt;""),CX$11,"")</f>
        <v/>
      </c>
      <c r="DP160" t="str">
        <f>IF(AND(XPlan_raw[[#This Row],[BSc in Software]]&lt;&gt;"(tom)",XPlan_raw[[#This Row],[BSc in Software]]&lt;&gt;""),CY$11,"")</f>
        <v/>
      </c>
      <c r="DQ160" t="str">
        <f>IF(AND(XPlan_raw[[#This Row],[BSc in Mechanical Engineering]]&lt;&gt;"(tom)",XPlan_raw[[#This Row],[BSc in Mechanical Engineering]]&lt;&gt;""),CZ$11,"")</f>
        <v/>
      </c>
      <c r="DR160" t="str">
        <f>IF(AND(XPlan_raw[[#This Row],[BSc in Mechatronic Engineering]]&lt;&gt;"(tom)",XPlan_raw[[#This Row],[BSc in Mechatronic Engineering]]&lt;&gt;""),DA$11,"")</f>
        <v/>
      </c>
      <c r="DS160" t="str">
        <f>IF(AND(XPlan_raw[[#This Row],[MSc in Electronics]]&lt;&gt;"(tom)",XPlan_raw[[#This Row],[MSc in Electronics]]&lt;&gt;""),DB$11,"")</f>
        <v/>
      </c>
      <c r="DT160" t="str">
        <f>IF(AND(XPlan_raw[[#This Row],[MSc in I&amp;B]]&lt;&gt;"(tom)",XPlan_raw[[#This Row],[MSc in I&amp;B]]&lt;&gt;""),DC$11,"")</f>
        <v/>
      </c>
      <c r="DU160" t="str">
        <f>IF(AND(XPlan_raw[[#This Row],[MSc in Pysics and Technology]]&lt;&gt;"(tom)",XPlan_raw[[#This Row],[MSc in Pysics and Technology]]&lt;&gt;""),DD$11,"")</f>
        <v/>
      </c>
      <c r="DV160" t="str">
        <f>IF(AND(XPlan_raw[[#This Row],[MSc in Software]]&lt;&gt;"(tom)",XPlan_raw[[#This Row],[MSc in Software]]&lt;&gt;""),DE$11,"")</f>
        <v/>
      </c>
      <c r="DW160" t="str">
        <f>IF(AND(XPlan_raw[[#This Row],[MSc in Mechanical Engineering]]&lt;&gt;"(tom)",XPlan_raw[[#This Row],[MSc in Mechanical Engineering]]&lt;&gt;""),DF$11,"")</f>
        <v>MSc in Mechanical Engineering - Sdb.</v>
      </c>
      <c r="DX160" t="str">
        <f>IF(AND(XPlan_raw[[#This Row],[MSc in Mechatronic Engineering]]&lt;&gt;"(tom)",XPlan_raw[[#This Row],[MSc in Mechatronic Engineering]]&lt;&gt;""),DG$11,"")</f>
        <v>MSc in Mechatronic Engineering - Sdb.</v>
      </c>
      <c r="DY160" t="str">
        <f>IF(AND(XPlan_raw[[#This Row],[MSc in Supply Chain Digitalisation ]]&lt;&gt;"(tom)",XPlan_raw[[#This Row],[MSc in Supply Chain Digitalisation ]]&lt;&gt;""),DH$11,"")</f>
        <v/>
      </c>
      <c r="DZ160" t="str">
        <f>IF(AND(XPlan_raw[[#This Row],[Enkeltfag/Exchange]]&lt;&gt;"(tom)",XPlan_raw[[#This Row],[Enkeltfag/Exchange]]&lt;&gt;""),DI$11,"")</f>
        <v>Exchange students</v>
      </c>
      <c r="EA160">
        <f>IF(AND(XPlan_raw[[#This Row],[EKA_kode]]&lt;&gt;"(tom)",XPlan_raw[[#This Row],[EKA_kode]]&lt;&gt;""),DJ$11,"")</f>
        <v>0</v>
      </c>
    </row>
    <row r="161" spans="2:131" x14ac:dyDescent="0.25">
      <c r="B161" t="str">
        <f>IF(Q161="ja",XPlan_rawFinal[[#This Row],[EKA_kode]],"")</f>
        <v>T630005402</v>
      </c>
      <c r="C161" t="str">
        <f>IF(XPlan[[#This Row],[EKA]]&lt;&gt;"",XPlan_rawFinal[[#This Row],[eka_langtnavn]],"")</f>
        <v>Semesterproject: Development of Software Systems</v>
      </c>
      <c r="D161" t="str">
        <f>IF(XPlan[[#This Row],[EKA]]&lt;&gt;"",IF(XPlan_rawFinal[[#This Row],[Interne-kode]]&lt;&gt;"(tom)",XPlan_rawFinal[[#This Row],[Interne-kode]],""),"")</f>
        <v>SE2-PRO</v>
      </c>
      <c r="E16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22-06-2026 - 26-06-2026</v>
      </c>
      <c r="G161" t="str">
        <f>IF(XPlan[[#This Row],[EKA]]&lt;&gt;"",IF(XPlan_rawFinal[[#This Row],[Campus]]&lt;&gt;"(tom)",XPlan_rawFinal[[#This Row],[Campus]],""),"")</f>
        <v>Sønderborg</v>
      </c>
      <c r="H161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61" t="str">
        <f>IF(XPlan[[#This Row],[EKA]]&lt;&gt;"",IF(XPlan_rawFinal[[#This Row],[Eksaminator_samlet]]&lt;&gt;"",XPlan_rawFinal[[#This Row],[Eksaminator_samlet]],""),"")</f>
        <v>Amir Ghomashi</v>
      </c>
      <c r="J161" t="str">
        <f>IF(XPlan[[#This Row],[EKA]]&lt;&gt;"",IF(OR(XPlan_rawFinal[[#This Row],[Censur]]="(tom)",XPlan_rawFinal[[#This Row],[Censur]]=""),"",XPlan_rawFinal[[#This Row],[Censur]]),"")</f>
        <v>Second examiner: External</v>
      </c>
      <c r="K1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61" t="s">
        <v>90</v>
      </c>
      <c r="M161" t="str">
        <f>IF(XPlan[[#This Row],[EKA]]&lt;&gt;"",IF(XPlan_rawFinal[[#This Row],[BEMÆRK]]&lt;&gt;"(tom)",XPlan_rawFinal[[#This Row],[BEMÆRK]],""),"")</f>
        <v/>
      </c>
      <c r="N16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161" t="s">
        <v>107</v>
      </c>
      <c r="R161" t="s">
        <v>464</v>
      </c>
      <c r="S161" t="s">
        <v>465</v>
      </c>
      <c r="T161" t="s">
        <v>466</v>
      </c>
      <c r="U161" t="s">
        <v>291</v>
      </c>
      <c r="V161" t="s">
        <v>95</v>
      </c>
      <c r="W161" s="4">
        <v>46195</v>
      </c>
      <c r="X161" s="4">
        <v>46199</v>
      </c>
      <c r="Y161" t="s">
        <v>529</v>
      </c>
      <c r="Z161" t="s">
        <v>109</v>
      </c>
      <c r="AA161" t="s">
        <v>112</v>
      </c>
      <c r="AB161" s="4">
        <v>46252</v>
      </c>
      <c r="AD161" t="s">
        <v>134</v>
      </c>
      <c r="AE161" t="s">
        <v>99</v>
      </c>
      <c r="AF161" t="s">
        <v>95</v>
      </c>
      <c r="AG161" t="s">
        <v>100</v>
      </c>
      <c r="AH161" t="s">
        <v>100</v>
      </c>
      <c r="AI161" t="s">
        <v>100</v>
      </c>
      <c r="AJ161" t="s">
        <v>100</v>
      </c>
      <c r="AK161" t="s">
        <v>100</v>
      </c>
      <c r="AL161" t="s">
        <v>23</v>
      </c>
      <c r="AM161" t="s">
        <v>100</v>
      </c>
      <c r="AN161" t="s">
        <v>100</v>
      </c>
      <c r="AO161" t="s">
        <v>100</v>
      </c>
      <c r="AP161" t="s">
        <v>100</v>
      </c>
      <c r="AQ161" t="s">
        <v>100</v>
      </c>
      <c r="AR161" t="s">
        <v>100</v>
      </c>
      <c r="AS161" t="s">
        <v>100</v>
      </c>
      <c r="AT161" t="s">
        <v>100</v>
      </c>
      <c r="AU161" t="s">
        <v>100</v>
      </c>
      <c r="AV161" t="s">
        <v>100</v>
      </c>
      <c r="AY161" t="s">
        <v>430</v>
      </c>
      <c r="AZ161" t="s">
        <v>431</v>
      </c>
      <c r="BA161" t="s">
        <v>432</v>
      </c>
      <c r="BB161" t="s">
        <v>167</v>
      </c>
      <c r="BC161" t="s">
        <v>149</v>
      </c>
      <c r="BD161" s="4">
        <v>46196</v>
      </c>
      <c r="BE161" s="4"/>
      <c r="BF161" t="s">
        <v>524</v>
      </c>
      <c r="BG161" t="s">
        <v>111</v>
      </c>
      <c r="BH161" t="s">
        <v>98</v>
      </c>
      <c r="BI161" s="4">
        <v>46255</v>
      </c>
      <c r="BJ161" s="4"/>
      <c r="BL161" t="s">
        <v>99</v>
      </c>
      <c r="BM161" t="s">
        <v>95</v>
      </c>
      <c r="BN161" t="s">
        <v>18</v>
      </c>
      <c r="BO161" t="s">
        <v>100</v>
      </c>
      <c r="BP161" t="s">
        <v>100</v>
      </c>
      <c r="BQ161" t="s">
        <v>21</v>
      </c>
      <c r="BR161" t="s">
        <v>100</v>
      </c>
      <c r="BS161" t="s">
        <v>100</v>
      </c>
      <c r="BT161" t="s">
        <v>100</v>
      </c>
      <c r="BU161" t="s">
        <v>100</v>
      </c>
      <c r="BV161" t="s">
        <v>100</v>
      </c>
      <c r="BW161" t="s">
        <v>100</v>
      </c>
      <c r="BX161" t="s">
        <v>100</v>
      </c>
      <c r="BY161" t="s">
        <v>100</v>
      </c>
      <c r="BZ161" t="s">
        <v>100</v>
      </c>
      <c r="CA161" t="s">
        <v>100</v>
      </c>
      <c r="CB161" t="s">
        <v>100</v>
      </c>
      <c r="CC161" t="s">
        <v>33</v>
      </c>
      <c r="CE161" t="s">
        <v>420</v>
      </c>
      <c r="CF161" s="34" t="s">
        <v>421</v>
      </c>
      <c r="CG161" s="34" t="s">
        <v>422</v>
      </c>
      <c r="CH161" s="34" t="s">
        <v>167</v>
      </c>
      <c r="CI161" s="34" t="s">
        <v>95</v>
      </c>
      <c r="CJ161" s="35">
        <v>46174</v>
      </c>
      <c r="CK161" s="35" t="s">
        <v>95</v>
      </c>
      <c r="CL161" s="34" t="s">
        <v>523</v>
      </c>
      <c r="CM161" s="32" t="s">
        <v>106</v>
      </c>
      <c r="CN161" s="34" t="s">
        <v>112</v>
      </c>
      <c r="CO161" s="35">
        <v>46244</v>
      </c>
      <c r="CP161" s="35" t="s">
        <v>95</v>
      </c>
      <c r="CQ161" s="34"/>
      <c r="CR161" t="s">
        <v>99</v>
      </c>
      <c r="CS161" t="s">
        <v>95</v>
      </c>
      <c r="CT161" t="s">
        <v>18</v>
      </c>
      <c r="CU161" t="s">
        <v>100</v>
      </c>
      <c r="CV161" t="s">
        <v>100</v>
      </c>
      <c r="CW161" t="s">
        <v>100</v>
      </c>
      <c r="CX161" t="s">
        <v>100</v>
      </c>
      <c r="CY161" t="s">
        <v>100</v>
      </c>
      <c r="CZ161" t="s">
        <v>100</v>
      </c>
      <c r="DA161" t="s">
        <v>100</v>
      </c>
      <c r="DB161" t="s">
        <v>100</v>
      </c>
      <c r="DC161" t="s">
        <v>100</v>
      </c>
      <c r="DD161" t="s">
        <v>100</v>
      </c>
      <c r="DE161" t="s">
        <v>100</v>
      </c>
      <c r="DF161" t="s">
        <v>100</v>
      </c>
      <c r="DG161" t="s">
        <v>100</v>
      </c>
      <c r="DH161" t="s">
        <v>100</v>
      </c>
      <c r="DI161" t="s">
        <v>33</v>
      </c>
      <c r="DK161" t="str">
        <f>IF(AND(XPlan_raw[[#This Row],[BEng in Electronics]]&lt;&gt;"(tom)",XPlan_raw[[#This Row],[BEng in Electronics]]&lt;&gt;""),CT$11,"")</f>
        <v>BEng in Electronics - Sdb.</v>
      </c>
      <c r="DL161" t="str">
        <f>IF(AND(XPlan_raw[[#This Row],[BEng in Mechanical Engineering]]&lt;&gt;"(tom)",XPlan_raw[[#This Row],[BEng in Mechanical Engineering]]&lt;&gt;""),CU$11,"")</f>
        <v/>
      </c>
      <c r="DM161" t="str">
        <f>IF(AND(XPlan_raw[[#This Row],[BEng in Mechatronics]]&lt;&gt;"(tom)",XPlan_raw[[#This Row],[BEng in Mechatronics]]&lt;&gt;""),CV$11,"")</f>
        <v/>
      </c>
      <c r="DN161" t="str">
        <f>IF(AND(XPlan_raw[[#This Row],[BSc in Electronics]]&lt;&gt;"(tom)",XPlan_raw[[#This Row],[BSc in Electronics]]&lt;&gt;""),CW$11,"")</f>
        <v/>
      </c>
      <c r="DO161" t="str">
        <f>IF(AND(XPlan_raw[[#This Row],[BSc in I&amp;B]]&lt;&gt;"(tom)",XPlan_raw[[#This Row],[BSc in I&amp;B]]&lt;&gt;""),CX$11,"")</f>
        <v/>
      </c>
      <c r="DP161" t="str">
        <f>IF(AND(XPlan_raw[[#This Row],[BSc in Software]]&lt;&gt;"(tom)",XPlan_raw[[#This Row],[BSc in Software]]&lt;&gt;""),CY$11,"")</f>
        <v/>
      </c>
      <c r="DQ161" t="str">
        <f>IF(AND(XPlan_raw[[#This Row],[BSc in Mechanical Engineering]]&lt;&gt;"(tom)",XPlan_raw[[#This Row],[BSc in Mechanical Engineering]]&lt;&gt;""),CZ$11,"")</f>
        <v/>
      </c>
      <c r="DR161" t="str">
        <f>IF(AND(XPlan_raw[[#This Row],[BSc in Mechatronic Engineering]]&lt;&gt;"(tom)",XPlan_raw[[#This Row],[BSc in Mechatronic Engineering]]&lt;&gt;""),DA$11,"")</f>
        <v/>
      </c>
      <c r="DS161" t="str">
        <f>IF(AND(XPlan_raw[[#This Row],[MSc in Electronics]]&lt;&gt;"(tom)",XPlan_raw[[#This Row],[MSc in Electronics]]&lt;&gt;""),DB$11,"")</f>
        <v/>
      </c>
      <c r="DT161" t="str">
        <f>IF(AND(XPlan_raw[[#This Row],[MSc in I&amp;B]]&lt;&gt;"(tom)",XPlan_raw[[#This Row],[MSc in I&amp;B]]&lt;&gt;""),DC$11,"")</f>
        <v/>
      </c>
      <c r="DU161" t="str">
        <f>IF(AND(XPlan_raw[[#This Row],[MSc in Pysics and Technology]]&lt;&gt;"(tom)",XPlan_raw[[#This Row],[MSc in Pysics and Technology]]&lt;&gt;""),DD$11,"")</f>
        <v/>
      </c>
      <c r="DV161" t="str">
        <f>IF(AND(XPlan_raw[[#This Row],[MSc in Software]]&lt;&gt;"(tom)",XPlan_raw[[#This Row],[MSc in Software]]&lt;&gt;""),DE$11,"")</f>
        <v/>
      </c>
      <c r="DW161" t="str">
        <f>IF(AND(XPlan_raw[[#This Row],[MSc in Mechanical Engineering]]&lt;&gt;"(tom)",XPlan_raw[[#This Row],[MSc in Mechanical Engineering]]&lt;&gt;""),DF$11,"")</f>
        <v/>
      </c>
      <c r="DX161" t="str">
        <f>IF(AND(XPlan_raw[[#This Row],[MSc in Mechatronic Engineering]]&lt;&gt;"(tom)",XPlan_raw[[#This Row],[MSc in Mechatronic Engineering]]&lt;&gt;""),DG$11,"")</f>
        <v/>
      </c>
      <c r="DY161" t="str">
        <f>IF(AND(XPlan_raw[[#This Row],[MSc in Supply Chain Digitalisation ]]&lt;&gt;"(tom)",XPlan_raw[[#This Row],[MSc in Supply Chain Digitalisation ]]&lt;&gt;""),DH$11,"")</f>
        <v/>
      </c>
      <c r="DZ161" t="str">
        <f>IF(AND(XPlan_raw[[#This Row],[Enkeltfag/Exchange]]&lt;&gt;"(tom)",XPlan_raw[[#This Row],[Enkeltfag/Exchange]]&lt;&gt;""),DI$11,"")</f>
        <v>Exchange students</v>
      </c>
      <c r="EA161">
        <f>IF(AND(XPlan_raw[[#This Row],[EKA_kode]]&lt;&gt;"(tom)",XPlan_raw[[#This Row],[EKA_kode]]&lt;&gt;""),DJ$11,"")</f>
        <v>0</v>
      </c>
    </row>
    <row r="162" spans="2:131" x14ac:dyDescent="0.25">
      <c r="B162" t="str">
        <f>IF(Q162="ja",XPlan_rawFinal[[#This Row],[EKA_kode]],"")</f>
        <v>T630012402</v>
      </c>
      <c r="C162" t="str">
        <f>IF(XPlan[[#This Row],[EKA]]&lt;&gt;"",XPlan_rawFinal[[#This Row],[eka_langtnavn]],"")</f>
        <v>Semesterproject: Intelligent Software Systems</v>
      </c>
      <c r="D162" t="str">
        <f>IF(XPlan[[#This Row],[EKA]]&lt;&gt;"",IF(XPlan_rawFinal[[#This Row],[Interne-kode]]&lt;&gt;"(tom)",XPlan_rawFinal[[#This Row],[Interne-kode]],""),"")</f>
        <v>SE4-PRO</v>
      </c>
      <c r="E16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22-06-2026 - 26-06-2026</v>
      </c>
      <c r="G162" t="str">
        <f>IF(XPlan[[#This Row],[EKA]]&lt;&gt;"",IF(XPlan_rawFinal[[#This Row],[Campus]]&lt;&gt;"(tom)",XPlan_rawFinal[[#This Row],[Campus]],""),"")</f>
        <v>Sønderborg</v>
      </c>
      <c r="H162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62" t="str">
        <f>IF(XPlan[[#This Row],[EKA]]&lt;&gt;"",IF(XPlan_rawFinal[[#This Row],[Eksaminator_samlet]]&lt;&gt;"",XPlan_rawFinal[[#This Row],[Eksaminator_samlet]],""),"")</f>
        <v>Devender Kumar</v>
      </c>
      <c r="J162" t="str">
        <f>IF(XPlan[[#This Row],[EKA]]&lt;&gt;"",IF(OR(XPlan_rawFinal[[#This Row],[Censur]]="(tom)",XPlan_rawFinal[[#This Row],[Censur]]=""),"",XPlan_rawFinal[[#This Row],[Censur]]),"")</f>
        <v>Second examiner: External</v>
      </c>
      <c r="K1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24-08-2026 - 26-08-2026</v>
      </c>
      <c r="L162" t="s">
        <v>90</v>
      </c>
      <c r="M162" t="str">
        <f>IF(XPlan[[#This Row],[EKA]]&lt;&gt;"",IF(XPlan_rawFinal[[#This Row],[BEMÆRK]]&lt;&gt;"(tom)",XPlan_rawFinal[[#This Row],[BEMÆRK]],""),"")</f>
        <v/>
      </c>
      <c r="N16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162" t="s">
        <v>107</v>
      </c>
      <c r="R162" t="s">
        <v>473</v>
      </c>
      <c r="S162" t="s">
        <v>474</v>
      </c>
      <c r="T162" t="s">
        <v>475</v>
      </c>
      <c r="U162" t="s">
        <v>167</v>
      </c>
      <c r="V162" t="s">
        <v>95</v>
      </c>
      <c r="W162" s="4">
        <v>46195</v>
      </c>
      <c r="X162" s="4">
        <v>46199</v>
      </c>
      <c r="Y162" t="s">
        <v>531</v>
      </c>
      <c r="Z162" t="s">
        <v>109</v>
      </c>
      <c r="AA162" t="s">
        <v>112</v>
      </c>
      <c r="AB162" s="4">
        <v>46258</v>
      </c>
      <c r="AC162" s="4">
        <v>46260</v>
      </c>
      <c r="AD162" t="s">
        <v>134</v>
      </c>
      <c r="AE162" t="s">
        <v>99</v>
      </c>
      <c r="AF162" t="s">
        <v>95</v>
      </c>
      <c r="AG162" t="s">
        <v>100</v>
      </c>
      <c r="AH162" t="s">
        <v>100</v>
      </c>
      <c r="AI162" t="s">
        <v>100</v>
      </c>
      <c r="AJ162" t="s">
        <v>100</v>
      </c>
      <c r="AK162" t="s">
        <v>100</v>
      </c>
      <c r="AL162" t="s">
        <v>23</v>
      </c>
      <c r="AM162" t="s">
        <v>100</v>
      </c>
      <c r="AN162" t="s">
        <v>100</v>
      </c>
      <c r="AO162" t="s">
        <v>100</v>
      </c>
      <c r="AP162" t="s">
        <v>100</v>
      </c>
      <c r="AQ162" t="s">
        <v>100</v>
      </c>
      <c r="AR162" t="s">
        <v>100</v>
      </c>
      <c r="AS162" t="s">
        <v>100</v>
      </c>
      <c r="AT162" t="s">
        <v>100</v>
      </c>
      <c r="AU162" t="s">
        <v>100</v>
      </c>
      <c r="AV162" t="s">
        <v>100</v>
      </c>
      <c r="AY162" t="s">
        <v>417</v>
      </c>
      <c r="AZ162" t="s">
        <v>418</v>
      </c>
      <c r="BA162" t="s">
        <v>419</v>
      </c>
      <c r="BB162" t="s">
        <v>167</v>
      </c>
      <c r="BC162" t="s">
        <v>149</v>
      </c>
      <c r="BD162" s="4">
        <v>46197</v>
      </c>
      <c r="BE162" s="4">
        <v>46199</v>
      </c>
      <c r="BF162" t="s">
        <v>522</v>
      </c>
      <c r="BG162" t="s">
        <v>111</v>
      </c>
      <c r="BH162" t="s">
        <v>112</v>
      </c>
      <c r="BI162" s="4">
        <v>46260</v>
      </c>
      <c r="BJ162" s="4"/>
      <c r="BL162" t="s">
        <v>99</v>
      </c>
      <c r="BM162" t="s">
        <v>95</v>
      </c>
      <c r="BN162" t="s">
        <v>18</v>
      </c>
      <c r="BO162" t="s">
        <v>100</v>
      </c>
      <c r="BP162" t="s">
        <v>20</v>
      </c>
      <c r="BQ162" t="s">
        <v>21</v>
      </c>
      <c r="BR162" t="s">
        <v>22</v>
      </c>
      <c r="BS162" t="s">
        <v>100</v>
      </c>
      <c r="BT162" t="s">
        <v>100</v>
      </c>
      <c r="BU162" t="s">
        <v>25</v>
      </c>
      <c r="BV162" t="s">
        <v>100</v>
      </c>
      <c r="BW162" t="s">
        <v>100</v>
      </c>
      <c r="BX162" t="s">
        <v>100</v>
      </c>
      <c r="BY162" t="s">
        <v>100</v>
      </c>
      <c r="BZ162" t="s">
        <v>100</v>
      </c>
      <c r="CA162" t="s">
        <v>100</v>
      </c>
      <c r="CB162" t="s">
        <v>100</v>
      </c>
      <c r="CC162" t="s">
        <v>33</v>
      </c>
      <c r="CE162" t="s">
        <v>423</v>
      </c>
      <c r="CF162" s="34" t="s">
        <v>424</v>
      </c>
      <c r="CG162" s="34" t="s">
        <v>425</v>
      </c>
      <c r="CH162" s="34" t="s">
        <v>167</v>
      </c>
      <c r="CI162" s="34" t="s">
        <v>95</v>
      </c>
      <c r="CJ162" s="35">
        <v>46174</v>
      </c>
      <c r="CK162" s="35" t="s">
        <v>95</v>
      </c>
      <c r="CL162" s="34" t="s">
        <v>523</v>
      </c>
      <c r="CM162" s="32" t="s">
        <v>106</v>
      </c>
      <c r="CN162" s="34" t="s">
        <v>112</v>
      </c>
      <c r="CO162" s="35">
        <v>46244</v>
      </c>
      <c r="CP162" s="35" t="s">
        <v>95</v>
      </c>
      <c r="CQ162" s="34"/>
      <c r="CR162" t="s">
        <v>99</v>
      </c>
      <c r="CS162" t="s">
        <v>95</v>
      </c>
      <c r="CT162" t="s">
        <v>100</v>
      </c>
      <c r="CU162" t="s">
        <v>100</v>
      </c>
      <c r="CV162" t="s">
        <v>100</v>
      </c>
      <c r="CW162" t="s">
        <v>21</v>
      </c>
      <c r="CX162" t="s">
        <v>100</v>
      </c>
      <c r="CY162" t="s">
        <v>100</v>
      </c>
      <c r="CZ162" t="s">
        <v>100</v>
      </c>
      <c r="DA162" t="s">
        <v>100</v>
      </c>
      <c r="DB162" t="s">
        <v>100</v>
      </c>
      <c r="DC162" t="s">
        <v>100</v>
      </c>
      <c r="DD162" t="s">
        <v>100</v>
      </c>
      <c r="DE162" t="s">
        <v>100</v>
      </c>
      <c r="DF162" t="s">
        <v>100</v>
      </c>
      <c r="DG162" t="s">
        <v>100</v>
      </c>
      <c r="DH162" t="s">
        <v>100</v>
      </c>
      <c r="DI162" t="s">
        <v>33</v>
      </c>
      <c r="DK162" t="str">
        <f>IF(AND(XPlan_raw[[#This Row],[BEng in Electronics]]&lt;&gt;"(tom)",XPlan_raw[[#This Row],[BEng in Electronics]]&lt;&gt;""),CT$11,"")</f>
        <v/>
      </c>
      <c r="DL162" t="str">
        <f>IF(AND(XPlan_raw[[#This Row],[BEng in Mechanical Engineering]]&lt;&gt;"(tom)",XPlan_raw[[#This Row],[BEng in Mechanical Engineering]]&lt;&gt;""),CU$11,"")</f>
        <v/>
      </c>
      <c r="DM162" t="str">
        <f>IF(AND(XPlan_raw[[#This Row],[BEng in Mechatronics]]&lt;&gt;"(tom)",XPlan_raw[[#This Row],[BEng in Mechatronics]]&lt;&gt;""),CV$11,"")</f>
        <v/>
      </c>
      <c r="DN162" t="str">
        <f>IF(AND(XPlan_raw[[#This Row],[BSc in Electronics]]&lt;&gt;"(tom)",XPlan_raw[[#This Row],[BSc in Electronics]]&lt;&gt;""),CW$11,"")</f>
        <v>BSc in Electronics Engineering - Sdb.</v>
      </c>
      <c r="DO162" t="str">
        <f>IF(AND(XPlan_raw[[#This Row],[BSc in I&amp;B]]&lt;&gt;"(tom)",XPlan_raw[[#This Row],[BSc in I&amp;B]]&lt;&gt;""),CX$11,"")</f>
        <v/>
      </c>
      <c r="DP162" t="str">
        <f>IF(AND(XPlan_raw[[#This Row],[BSc in Software]]&lt;&gt;"(tom)",XPlan_raw[[#This Row],[BSc in Software]]&lt;&gt;""),CY$11,"")</f>
        <v/>
      </c>
      <c r="DQ162" t="str">
        <f>IF(AND(XPlan_raw[[#This Row],[BSc in Mechanical Engineering]]&lt;&gt;"(tom)",XPlan_raw[[#This Row],[BSc in Mechanical Engineering]]&lt;&gt;""),CZ$11,"")</f>
        <v/>
      </c>
      <c r="DR162" t="str">
        <f>IF(AND(XPlan_raw[[#This Row],[BSc in Mechatronic Engineering]]&lt;&gt;"(tom)",XPlan_raw[[#This Row],[BSc in Mechatronic Engineering]]&lt;&gt;""),DA$11,"")</f>
        <v/>
      </c>
      <c r="DS162" t="str">
        <f>IF(AND(XPlan_raw[[#This Row],[MSc in Electronics]]&lt;&gt;"(tom)",XPlan_raw[[#This Row],[MSc in Electronics]]&lt;&gt;""),DB$11,"")</f>
        <v/>
      </c>
      <c r="DT162" t="str">
        <f>IF(AND(XPlan_raw[[#This Row],[MSc in I&amp;B]]&lt;&gt;"(tom)",XPlan_raw[[#This Row],[MSc in I&amp;B]]&lt;&gt;""),DC$11,"")</f>
        <v/>
      </c>
      <c r="DU162" t="str">
        <f>IF(AND(XPlan_raw[[#This Row],[MSc in Pysics and Technology]]&lt;&gt;"(tom)",XPlan_raw[[#This Row],[MSc in Pysics and Technology]]&lt;&gt;""),DD$11,"")</f>
        <v/>
      </c>
      <c r="DV162" t="str">
        <f>IF(AND(XPlan_raw[[#This Row],[MSc in Software]]&lt;&gt;"(tom)",XPlan_raw[[#This Row],[MSc in Software]]&lt;&gt;""),DE$11,"")</f>
        <v/>
      </c>
      <c r="DW162" t="str">
        <f>IF(AND(XPlan_raw[[#This Row],[MSc in Mechanical Engineering]]&lt;&gt;"(tom)",XPlan_raw[[#This Row],[MSc in Mechanical Engineering]]&lt;&gt;""),DF$11,"")</f>
        <v/>
      </c>
      <c r="DX162" t="str">
        <f>IF(AND(XPlan_raw[[#This Row],[MSc in Mechatronic Engineering]]&lt;&gt;"(tom)",XPlan_raw[[#This Row],[MSc in Mechatronic Engineering]]&lt;&gt;""),DG$11,"")</f>
        <v/>
      </c>
      <c r="DY162" t="str">
        <f>IF(AND(XPlan_raw[[#This Row],[MSc in Supply Chain Digitalisation ]]&lt;&gt;"(tom)",XPlan_raw[[#This Row],[MSc in Supply Chain Digitalisation ]]&lt;&gt;""),DH$11,"")</f>
        <v/>
      </c>
      <c r="DZ162" t="str">
        <f>IF(AND(XPlan_raw[[#This Row],[Enkeltfag/Exchange]]&lt;&gt;"(tom)",XPlan_raw[[#This Row],[Enkeltfag/Exchange]]&lt;&gt;""),DI$11,"")</f>
        <v>Exchange students</v>
      </c>
      <c r="EA162">
        <f>IF(AND(XPlan_raw[[#This Row],[EKA_kode]]&lt;&gt;"(tom)",XPlan_raw[[#This Row],[EKA_kode]]&lt;&gt;""),DJ$11,"")</f>
        <v>0</v>
      </c>
    </row>
    <row r="163" spans="2:131" x14ac:dyDescent="0.25">
      <c r="B163" t="str">
        <f>IF(Q163="ja",XPlan_rawFinal[[#This Row],[EKA_kode]],"")</f>
        <v>T290002402</v>
      </c>
      <c r="C163" t="str">
        <f>IF(XPlan[[#This Row],[EKA]]&lt;&gt;"",XPlan_rawFinal[[#This Row],[eka_langtnavn]],"")</f>
        <v>Sustainability in Global Supply Chains</v>
      </c>
      <c r="D163" t="str">
        <f>IF(XPlan[[#This Row],[EKA]]&lt;&gt;"",IF(XPlan_rawFinal[[#This Row],[Interne-kode]]&lt;&gt;"(tom)",XPlan_rawFinal[[#This Row],[Interne-kode]],""),"")</f>
        <v>SCD-SGS</v>
      </c>
      <c r="E16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22-06-2026 - 23-06-2026</v>
      </c>
      <c r="G163" t="str">
        <f>IF(XPlan[[#This Row],[EKA]]&lt;&gt;"",IF(XPlan_rawFinal[[#This Row],[Campus]]&lt;&gt;"(tom)",XPlan_rawFinal[[#This Row],[Campus]],""),"")</f>
        <v>Sønderborg</v>
      </c>
      <c r="H163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63" t="str">
        <f>IF(XPlan[[#This Row],[EKA]]&lt;&gt;"",IF(XPlan_rawFinal[[#This Row],[Eksaminator_samlet]]&lt;&gt;"",XPlan_rawFinal[[#This Row],[Eksaminator_samlet]],""),"")</f>
        <v>Lisa Heldt</v>
      </c>
      <c r="J163" t="str">
        <f>IF(XPlan[[#This Row],[EKA]]&lt;&gt;"",IF(OR(XPlan_rawFinal[[#This Row],[Censur]]="(tom)",XPlan_rawFinal[[#This Row],[Censur]]=""),"",XPlan_rawFinal[[#This Row],[Censur]]),"")</f>
        <v>Second examiner: Internal</v>
      </c>
      <c r="K1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31-08-2026</v>
      </c>
      <c r="L163" t="s">
        <v>90</v>
      </c>
      <c r="M163" t="str">
        <f>IF(XPlan[[#This Row],[EKA]]&lt;&gt;"",IF(XPlan_rawFinal[[#This Row],[BEMÆRK]]&lt;&gt;"(tom)",XPlan_rawFinal[[#This Row],[BEMÆRK]],""),"")</f>
        <v/>
      </c>
      <c r="N16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Sdb.,,,,,MSc in Supply Chain Digitalisation - Sdb.,,All exams</v>
      </c>
      <c r="Q163" t="s">
        <v>107</v>
      </c>
      <c r="R163" t="s">
        <v>226</v>
      </c>
      <c r="S163" t="s">
        <v>227</v>
      </c>
      <c r="T163" t="s">
        <v>228</v>
      </c>
      <c r="U163" t="s">
        <v>291</v>
      </c>
      <c r="V163" t="s">
        <v>95</v>
      </c>
      <c r="W163" s="4">
        <v>46195</v>
      </c>
      <c r="X163" s="4">
        <v>46196</v>
      </c>
      <c r="Y163" t="s">
        <v>133</v>
      </c>
      <c r="Z163" t="s">
        <v>109</v>
      </c>
      <c r="AA163" t="s">
        <v>98</v>
      </c>
      <c r="AB163" s="4">
        <v>46265</v>
      </c>
      <c r="AE163" t="s">
        <v>99</v>
      </c>
      <c r="AF163" t="s">
        <v>95</v>
      </c>
      <c r="AG163" t="s">
        <v>100</v>
      </c>
      <c r="AH163" t="s">
        <v>100</v>
      </c>
      <c r="AI163" t="s">
        <v>100</v>
      </c>
      <c r="AJ163" t="s">
        <v>100</v>
      </c>
      <c r="AK163" t="s">
        <v>100</v>
      </c>
      <c r="AL163" t="s">
        <v>100</v>
      </c>
      <c r="AM163" t="s">
        <v>100</v>
      </c>
      <c r="AN163" t="s">
        <v>100</v>
      </c>
      <c r="AO163" t="s">
        <v>100</v>
      </c>
      <c r="AP163" t="s">
        <v>27</v>
      </c>
      <c r="AQ163" t="s">
        <v>100</v>
      </c>
      <c r="AR163" t="s">
        <v>100</v>
      </c>
      <c r="AS163" t="s">
        <v>100</v>
      </c>
      <c r="AT163" t="s">
        <v>100</v>
      </c>
      <c r="AU163" t="s">
        <v>32</v>
      </c>
      <c r="AV163" t="s">
        <v>100</v>
      </c>
      <c r="AY163" t="s">
        <v>394</v>
      </c>
      <c r="AZ163" t="s">
        <v>395</v>
      </c>
      <c r="BA163" t="s">
        <v>396</v>
      </c>
      <c r="BB163" t="s">
        <v>95</v>
      </c>
      <c r="BC163" t="s">
        <v>95</v>
      </c>
      <c r="BD163" s="4">
        <v>46198</v>
      </c>
      <c r="BE163" s="4"/>
      <c r="BF163" t="s">
        <v>139</v>
      </c>
      <c r="BG163" t="s">
        <v>111</v>
      </c>
      <c r="BI163" s="4">
        <v>46251</v>
      </c>
      <c r="BJ163" s="4"/>
      <c r="BL163" t="s">
        <v>99</v>
      </c>
      <c r="BM163" t="s">
        <v>95</v>
      </c>
      <c r="BN163" t="s">
        <v>100</v>
      </c>
      <c r="BO163" t="s">
        <v>100</v>
      </c>
      <c r="BP163" t="s">
        <v>100</v>
      </c>
      <c r="BQ163" t="s">
        <v>100</v>
      </c>
      <c r="BR163" t="s">
        <v>100</v>
      </c>
      <c r="BS163" t="s">
        <v>100</v>
      </c>
      <c r="BT163" t="s">
        <v>100</v>
      </c>
      <c r="BU163" t="s">
        <v>100</v>
      </c>
      <c r="BV163" t="s">
        <v>100</v>
      </c>
      <c r="BW163" t="s">
        <v>100</v>
      </c>
      <c r="BX163" t="s">
        <v>100</v>
      </c>
      <c r="BY163" t="s">
        <v>100</v>
      </c>
      <c r="BZ163" t="s">
        <v>100</v>
      </c>
      <c r="CA163" t="s">
        <v>100</v>
      </c>
      <c r="CB163" t="s">
        <v>100</v>
      </c>
      <c r="CC163" t="s">
        <v>33</v>
      </c>
      <c r="CE163" t="s">
        <v>118</v>
      </c>
      <c r="CF163" s="34" t="s">
        <v>426</v>
      </c>
      <c r="CG163" s="34" t="s">
        <v>427</v>
      </c>
      <c r="CH163" s="34" t="s">
        <v>94</v>
      </c>
      <c r="CI163" s="34" t="s">
        <v>95</v>
      </c>
      <c r="CJ163" s="35">
        <v>46164</v>
      </c>
      <c r="CK163" s="35" t="s">
        <v>95</v>
      </c>
      <c r="CL163" s="34" t="s">
        <v>540</v>
      </c>
      <c r="CM163" s="32" t="s">
        <v>106</v>
      </c>
      <c r="CN163" s="34"/>
      <c r="CO163" s="35" t="s">
        <v>95</v>
      </c>
      <c r="CP163" s="35" t="s">
        <v>95</v>
      </c>
      <c r="CQ163" s="34"/>
      <c r="CR163" t="s">
        <v>99</v>
      </c>
      <c r="CS163" t="s">
        <v>95</v>
      </c>
      <c r="CT163" t="s">
        <v>18</v>
      </c>
      <c r="CU163" t="s">
        <v>100</v>
      </c>
      <c r="CV163" t="s">
        <v>100</v>
      </c>
      <c r="CW163" t="s">
        <v>100</v>
      </c>
      <c r="CX163" t="s">
        <v>100</v>
      </c>
      <c r="CY163" t="s">
        <v>100</v>
      </c>
      <c r="CZ163" t="s">
        <v>100</v>
      </c>
      <c r="DA163" t="s">
        <v>100</v>
      </c>
      <c r="DB163" t="s">
        <v>100</v>
      </c>
      <c r="DC163" t="s">
        <v>100</v>
      </c>
      <c r="DD163" t="s">
        <v>100</v>
      </c>
      <c r="DE163" t="s">
        <v>100</v>
      </c>
      <c r="DF163" t="s">
        <v>100</v>
      </c>
      <c r="DG163" t="s">
        <v>100</v>
      </c>
      <c r="DH163" t="s">
        <v>100</v>
      </c>
      <c r="DI163" t="s">
        <v>100</v>
      </c>
      <c r="DK163" t="str">
        <f>IF(AND(XPlan_raw[[#This Row],[BEng in Electronics]]&lt;&gt;"(tom)",XPlan_raw[[#This Row],[BEng in Electronics]]&lt;&gt;""),CT$11,"")</f>
        <v>BEng in Electronics - Sdb.</v>
      </c>
      <c r="DL163" t="str">
        <f>IF(AND(XPlan_raw[[#This Row],[BEng in Mechanical Engineering]]&lt;&gt;"(tom)",XPlan_raw[[#This Row],[BEng in Mechanical Engineering]]&lt;&gt;""),CU$11,"")</f>
        <v/>
      </c>
      <c r="DM163" t="str">
        <f>IF(AND(XPlan_raw[[#This Row],[BEng in Mechatronics]]&lt;&gt;"(tom)",XPlan_raw[[#This Row],[BEng in Mechatronics]]&lt;&gt;""),CV$11,"")</f>
        <v/>
      </c>
      <c r="DN163" t="str">
        <f>IF(AND(XPlan_raw[[#This Row],[BSc in Electronics]]&lt;&gt;"(tom)",XPlan_raw[[#This Row],[BSc in Electronics]]&lt;&gt;""),CW$11,"")</f>
        <v/>
      </c>
      <c r="DO163" t="str">
        <f>IF(AND(XPlan_raw[[#This Row],[BSc in I&amp;B]]&lt;&gt;"(tom)",XPlan_raw[[#This Row],[BSc in I&amp;B]]&lt;&gt;""),CX$11,"")</f>
        <v/>
      </c>
      <c r="DP163" t="str">
        <f>IF(AND(XPlan_raw[[#This Row],[BSc in Software]]&lt;&gt;"(tom)",XPlan_raw[[#This Row],[BSc in Software]]&lt;&gt;""),CY$11,"")</f>
        <v/>
      </c>
      <c r="DQ163" t="str">
        <f>IF(AND(XPlan_raw[[#This Row],[BSc in Mechanical Engineering]]&lt;&gt;"(tom)",XPlan_raw[[#This Row],[BSc in Mechanical Engineering]]&lt;&gt;""),CZ$11,"")</f>
        <v/>
      </c>
      <c r="DR163" t="str">
        <f>IF(AND(XPlan_raw[[#This Row],[BSc in Mechatronic Engineering]]&lt;&gt;"(tom)",XPlan_raw[[#This Row],[BSc in Mechatronic Engineering]]&lt;&gt;""),DA$11,"")</f>
        <v/>
      </c>
      <c r="DS163" t="str">
        <f>IF(AND(XPlan_raw[[#This Row],[MSc in Electronics]]&lt;&gt;"(tom)",XPlan_raw[[#This Row],[MSc in Electronics]]&lt;&gt;""),DB$11,"")</f>
        <v/>
      </c>
      <c r="DT163" t="str">
        <f>IF(AND(XPlan_raw[[#This Row],[MSc in I&amp;B]]&lt;&gt;"(tom)",XPlan_raw[[#This Row],[MSc in I&amp;B]]&lt;&gt;""),DC$11,"")</f>
        <v/>
      </c>
      <c r="DU163" t="str">
        <f>IF(AND(XPlan_raw[[#This Row],[MSc in Pysics and Technology]]&lt;&gt;"(tom)",XPlan_raw[[#This Row],[MSc in Pysics and Technology]]&lt;&gt;""),DD$11,"")</f>
        <v/>
      </c>
      <c r="DV163" t="str">
        <f>IF(AND(XPlan_raw[[#This Row],[MSc in Software]]&lt;&gt;"(tom)",XPlan_raw[[#This Row],[MSc in Software]]&lt;&gt;""),DE$11,"")</f>
        <v/>
      </c>
      <c r="DW163" t="str">
        <f>IF(AND(XPlan_raw[[#This Row],[MSc in Mechanical Engineering]]&lt;&gt;"(tom)",XPlan_raw[[#This Row],[MSc in Mechanical Engineering]]&lt;&gt;""),DF$11,"")</f>
        <v/>
      </c>
      <c r="DX163" t="str">
        <f>IF(AND(XPlan_raw[[#This Row],[MSc in Mechatronic Engineering]]&lt;&gt;"(tom)",XPlan_raw[[#This Row],[MSc in Mechatronic Engineering]]&lt;&gt;""),DG$11,"")</f>
        <v/>
      </c>
      <c r="DY163" t="str">
        <f>IF(AND(XPlan_raw[[#This Row],[MSc in Supply Chain Digitalisation ]]&lt;&gt;"(tom)",XPlan_raw[[#This Row],[MSc in Supply Chain Digitalisation ]]&lt;&gt;""),DH$11,"")</f>
        <v/>
      </c>
      <c r="DZ163" t="str">
        <f>IF(AND(XPlan_raw[[#This Row],[Enkeltfag/Exchange]]&lt;&gt;"(tom)",XPlan_raw[[#This Row],[Enkeltfag/Exchange]]&lt;&gt;""),DI$11,"")</f>
        <v/>
      </c>
      <c r="EA163">
        <f>IF(AND(XPlan_raw[[#This Row],[EKA_kode]]&lt;&gt;"(tom)",XPlan_raw[[#This Row],[EKA_kode]]&lt;&gt;""),DJ$11,"")</f>
        <v>0</v>
      </c>
    </row>
    <row r="164" spans="2:131" x14ac:dyDescent="0.25">
      <c r="B164" t="str">
        <f>IF(Q164="ja",XPlan_rawFinal[[#This Row],[EKA_kode]],"")</f>
        <v>T380017402</v>
      </c>
      <c r="C164" t="str">
        <f>IF(XPlan[[#This Row],[EKA]]&lt;&gt;"",XPlan_rawFinal[[#This Row],[eka_langtnavn]],"")</f>
        <v>Advanced Power Electronics</v>
      </c>
      <c r="D164" t="str">
        <f>IF(XPlan[[#This Row],[EKA]]&lt;&gt;"",IF(XPlan_rawFinal[[#This Row],[Interne-kode]]&lt;&gt;"(tom)",XPlan_rawFinal[[#This Row],[Interne-kode]],""),"")</f>
        <v>EE-POE2</v>
      </c>
      <c r="E16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23-06-2026 - 25-06-2026</v>
      </c>
      <c r="G164" t="str">
        <f>IF(XPlan[[#This Row],[EKA]]&lt;&gt;"",IF(XPlan_rawFinal[[#This Row],[Campus]]&lt;&gt;"(tom)",XPlan_rawFinal[[#This Row],[Campus]],""),"")</f>
        <v>Sønderborg</v>
      </c>
      <c r="H164" t="str">
        <f>IF(XPlan[[#This Row],[EKA]]&lt;&gt;"",IF(OR(XPlan_rawFinal[[#This Row],[Prøveform]]="(tom)",XPlan_rawFinal[[#This Row],[Prøveform]]=""),"",XPlan_rawFinal[[#This Row],[Prøveform]]),"")</f>
        <v>Oral examination</v>
      </c>
      <c r="I164" t="str">
        <f>IF(XPlan[[#This Row],[EKA]]&lt;&gt;"",IF(XPlan_rawFinal[[#This Row],[Eksaminator_samlet]]&lt;&gt;"",XPlan_rawFinal[[#This Row],[Eksaminator_samlet]],""),"")</f>
        <v>Amir Babaki</v>
      </c>
      <c r="J164" t="str">
        <f>IF(XPlan[[#This Row],[EKA]]&lt;&gt;"",IF(OR(XPlan_rawFinal[[#This Row],[Censur]]="(tom)",XPlan_rawFinal[[#This Row],[Censur]]=""),"",XPlan_rawFinal[[#This Row],[Censur]]),"")</f>
        <v>Second examiner: External</v>
      </c>
      <c r="K1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28-08-2026</v>
      </c>
      <c r="L164" t="s">
        <v>90</v>
      </c>
      <c r="M164" t="str">
        <f>IF(XPlan[[#This Row],[EKA]]&lt;&gt;"",IF(XPlan_rawFinal[[#This Row],[BEMÆRK]]&lt;&gt;"(tom)",XPlan_rawFinal[[#This Row],[BEMÆRK]],""),"")</f>
        <v/>
      </c>
      <c r="N16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Sdb.,,,,,,,Exchange students,All exams</v>
      </c>
      <c r="Q164" t="s">
        <v>107</v>
      </c>
      <c r="R164" t="s">
        <v>214</v>
      </c>
      <c r="S164" t="s">
        <v>215</v>
      </c>
      <c r="T164" t="s">
        <v>216</v>
      </c>
      <c r="U164" t="s">
        <v>291</v>
      </c>
      <c r="V164" t="s">
        <v>95</v>
      </c>
      <c r="W164" s="4">
        <v>46196</v>
      </c>
      <c r="X164" s="4">
        <v>46198</v>
      </c>
      <c r="Y164" t="s">
        <v>200</v>
      </c>
      <c r="Z164" t="s">
        <v>111</v>
      </c>
      <c r="AA164" t="s">
        <v>112</v>
      </c>
      <c r="AB164" s="4">
        <v>46262</v>
      </c>
      <c r="AE164" t="s">
        <v>99</v>
      </c>
      <c r="AF164" t="s">
        <v>95</v>
      </c>
      <c r="AG164" t="s">
        <v>100</v>
      </c>
      <c r="AH164" t="s">
        <v>100</v>
      </c>
      <c r="AI164" t="s">
        <v>100</v>
      </c>
      <c r="AJ164" t="s">
        <v>100</v>
      </c>
      <c r="AK164" t="s">
        <v>100</v>
      </c>
      <c r="AL164" t="s">
        <v>100</v>
      </c>
      <c r="AM164" t="s">
        <v>100</v>
      </c>
      <c r="AN164" t="s">
        <v>100</v>
      </c>
      <c r="AO164" t="s">
        <v>26</v>
      </c>
      <c r="AP164" t="s">
        <v>100</v>
      </c>
      <c r="AQ164" t="s">
        <v>100</v>
      </c>
      <c r="AR164" t="s">
        <v>100</v>
      </c>
      <c r="AS164" t="s">
        <v>100</v>
      </c>
      <c r="AT164" t="s">
        <v>100</v>
      </c>
      <c r="AU164" t="s">
        <v>100</v>
      </c>
      <c r="AV164" t="s">
        <v>33</v>
      </c>
      <c r="AY164" t="s">
        <v>229</v>
      </c>
      <c r="AZ164" t="s">
        <v>230</v>
      </c>
      <c r="BA164" t="s">
        <v>231</v>
      </c>
      <c r="BB164" t="s">
        <v>95</v>
      </c>
      <c r="BC164" t="s">
        <v>95</v>
      </c>
      <c r="BD164" s="4">
        <v>46202</v>
      </c>
      <c r="BE164" s="4">
        <v>46203</v>
      </c>
      <c r="BF164" t="s">
        <v>501</v>
      </c>
      <c r="BG164" t="s">
        <v>111</v>
      </c>
      <c r="BH164" t="s">
        <v>112</v>
      </c>
      <c r="BI164" s="4">
        <v>46252</v>
      </c>
      <c r="BJ164" s="4"/>
      <c r="BL164" t="s">
        <v>99</v>
      </c>
      <c r="BM164" t="s">
        <v>95</v>
      </c>
      <c r="BN164" t="s">
        <v>100</v>
      </c>
      <c r="BO164" t="s">
        <v>100</v>
      </c>
      <c r="BP164" t="s">
        <v>100</v>
      </c>
      <c r="BQ164" t="s">
        <v>100</v>
      </c>
      <c r="BR164" t="s">
        <v>100</v>
      </c>
      <c r="BS164" t="s">
        <v>100</v>
      </c>
      <c r="BT164" t="s">
        <v>100</v>
      </c>
      <c r="BU164" t="s">
        <v>100</v>
      </c>
      <c r="BV164" t="s">
        <v>100</v>
      </c>
      <c r="BW164" t="s">
        <v>27</v>
      </c>
      <c r="BX164" t="s">
        <v>100</v>
      </c>
      <c r="BY164" t="s">
        <v>100</v>
      </c>
      <c r="BZ164" t="s">
        <v>100</v>
      </c>
      <c r="CA164" t="s">
        <v>100</v>
      </c>
      <c r="CB164" t="s">
        <v>32</v>
      </c>
      <c r="CC164" t="s">
        <v>100</v>
      </c>
      <c r="CE164" s="31" t="s">
        <v>117</v>
      </c>
      <c r="CF164" s="32" t="s">
        <v>428</v>
      </c>
      <c r="CG164" s="32" t="s">
        <v>429</v>
      </c>
      <c r="CH164" s="32" t="s">
        <v>94</v>
      </c>
      <c r="CI164" s="32" t="s">
        <v>95</v>
      </c>
      <c r="CJ164" s="35">
        <v>46164</v>
      </c>
      <c r="CK164" s="33" t="s">
        <v>95</v>
      </c>
      <c r="CL164" s="32" t="s">
        <v>540</v>
      </c>
      <c r="CM164" s="32" t="s">
        <v>106</v>
      </c>
      <c r="CN164" s="32"/>
      <c r="CO164" s="33" t="s">
        <v>95</v>
      </c>
      <c r="CP164" s="33" t="s">
        <v>95</v>
      </c>
      <c r="CQ164" s="32"/>
      <c r="CR164" t="s">
        <v>99</v>
      </c>
      <c r="CS164" t="s">
        <v>95</v>
      </c>
      <c r="CT164" t="s">
        <v>100</v>
      </c>
      <c r="CU164" t="s">
        <v>100</v>
      </c>
      <c r="CV164" t="s">
        <v>100</v>
      </c>
      <c r="CW164" t="s">
        <v>21</v>
      </c>
      <c r="CX164" t="s">
        <v>100</v>
      </c>
      <c r="CY164" t="s">
        <v>100</v>
      </c>
      <c r="CZ164" t="s">
        <v>100</v>
      </c>
      <c r="DA164" t="s">
        <v>100</v>
      </c>
      <c r="DB164" t="s">
        <v>100</v>
      </c>
      <c r="DC164" t="s">
        <v>100</v>
      </c>
      <c r="DD164" t="s">
        <v>100</v>
      </c>
      <c r="DE164" t="s">
        <v>100</v>
      </c>
      <c r="DF164" t="s">
        <v>100</v>
      </c>
      <c r="DG164" t="s">
        <v>100</v>
      </c>
      <c r="DH164" t="s">
        <v>100</v>
      </c>
      <c r="DI164" t="s">
        <v>100</v>
      </c>
      <c r="DK164" t="str">
        <f>IF(AND(XPlan_raw[[#This Row],[BEng in Electronics]]&lt;&gt;"(tom)",XPlan_raw[[#This Row],[BEng in Electronics]]&lt;&gt;""),CT$11,"")</f>
        <v/>
      </c>
      <c r="DL164" t="str">
        <f>IF(AND(XPlan_raw[[#This Row],[BEng in Mechanical Engineering]]&lt;&gt;"(tom)",XPlan_raw[[#This Row],[BEng in Mechanical Engineering]]&lt;&gt;""),CU$11,"")</f>
        <v/>
      </c>
      <c r="DM164" t="str">
        <f>IF(AND(XPlan_raw[[#This Row],[BEng in Mechatronics]]&lt;&gt;"(tom)",XPlan_raw[[#This Row],[BEng in Mechatronics]]&lt;&gt;""),CV$11,"")</f>
        <v/>
      </c>
      <c r="DN164" t="str">
        <f>IF(AND(XPlan_raw[[#This Row],[BSc in Electronics]]&lt;&gt;"(tom)",XPlan_raw[[#This Row],[BSc in Electronics]]&lt;&gt;""),CW$11,"")</f>
        <v>BSc in Electronics Engineering - Sdb.</v>
      </c>
      <c r="DO164" t="str">
        <f>IF(AND(XPlan_raw[[#This Row],[BSc in I&amp;B]]&lt;&gt;"(tom)",XPlan_raw[[#This Row],[BSc in I&amp;B]]&lt;&gt;""),CX$11,"")</f>
        <v/>
      </c>
      <c r="DP164" t="str">
        <f>IF(AND(XPlan_raw[[#This Row],[BSc in Software]]&lt;&gt;"(tom)",XPlan_raw[[#This Row],[BSc in Software]]&lt;&gt;""),CY$11,"")</f>
        <v/>
      </c>
      <c r="DQ164" t="str">
        <f>IF(AND(XPlan_raw[[#This Row],[BSc in Mechanical Engineering]]&lt;&gt;"(tom)",XPlan_raw[[#This Row],[BSc in Mechanical Engineering]]&lt;&gt;""),CZ$11,"")</f>
        <v/>
      </c>
      <c r="DR164" t="str">
        <f>IF(AND(XPlan_raw[[#This Row],[BSc in Mechatronic Engineering]]&lt;&gt;"(tom)",XPlan_raw[[#This Row],[BSc in Mechatronic Engineering]]&lt;&gt;""),DA$11,"")</f>
        <v/>
      </c>
      <c r="DS164" t="str">
        <f>IF(AND(XPlan_raw[[#This Row],[MSc in Electronics]]&lt;&gt;"(tom)",XPlan_raw[[#This Row],[MSc in Electronics]]&lt;&gt;""),DB$11,"")</f>
        <v/>
      </c>
      <c r="DT164" t="str">
        <f>IF(AND(XPlan_raw[[#This Row],[MSc in I&amp;B]]&lt;&gt;"(tom)",XPlan_raw[[#This Row],[MSc in I&amp;B]]&lt;&gt;""),DC$11,"")</f>
        <v/>
      </c>
      <c r="DU164" t="str">
        <f>IF(AND(XPlan_raw[[#This Row],[MSc in Pysics and Technology]]&lt;&gt;"(tom)",XPlan_raw[[#This Row],[MSc in Pysics and Technology]]&lt;&gt;""),DD$11,"")</f>
        <v/>
      </c>
      <c r="DV164" t="str">
        <f>IF(AND(XPlan_raw[[#This Row],[MSc in Software]]&lt;&gt;"(tom)",XPlan_raw[[#This Row],[MSc in Software]]&lt;&gt;""),DE$11,"")</f>
        <v/>
      </c>
      <c r="DW164" t="str">
        <f>IF(AND(XPlan_raw[[#This Row],[MSc in Mechanical Engineering]]&lt;&gt;"(tom)",XPlan_raw[[#This Row],[MSc in Mechanical Engineering]]&lt;&gt;""),DF$11,"")</f>
        <v/>
      </c>
      <c r="DX164" t="str">
        <f>IF(AND(XPlan_raw[[#This Row],[MSc in Mechatronic Engineering]]&lt;&gt;"(tom)",XPlan_raw[[#This Row],[MSc in Mechatronic Engineering]]&lt;&gt;""),DG$11,"")</f>
        <v/>
      </c>
      <c r="DY164" t="str">
        <f>IF(AND(XPlan_raw[[#This Row],[MSc in Supply Chain Digitalisation ]]&lt;&gt;"(tom)",XPlan_raw[[#This Row],[MSc in Supply Chain Digitalisation ]]&lt;&gt;""),DH$11,"")</f>
        <v/>
      </c>
      <c r="DZ164" t="str">
        <f>IF(AND(XPlan_raw[[#This Row],[Enkeltfag/Exchange]]&lt;&gt;"(tom)",XPlan_raw[[#This Row],[Enkeltfag/Exchange]]&lt;&gt;""),DI$11,"")</f>
        <v/>
      </c>
      <c r="EA164">
        <f>IF(AND(XPlan_raw[[#This Row],[EKA_kode]]&lt;&gt;"(tom)",XPlan_raw[[#This Row],[EKA_kode]]&lt;&gt;""),DJ$11,"")</f>
        <v>0</v>
      </c>
    </row>
    <row r="165" spans="2:131" x14ac:dyDescent="0.25">
      <c r="B165" t="str">
        <f>IF(Q165="ja",XPlan_rawFinal[[#This Row],[EKA_kode]],"")</f>
        <v>T370076402</v>
      </c>
      <c r="C165" t="str">
        <f>IF(XPlan[[#This Row],[EKA]]&lt;&gt;"",XPlan_rawFinal[[#This Row],[eka_langtnavn]],"")</f>
        <v>Power Systems 2</v>
      </c>
      <c r="D165" t="str">
        <f>IF(XPlan[[#This Row],[EKA]]&lt;&gt;"",IF(XPlan_rawFinal[[#This Row],[Interne-kode]]&lt;&gt;"(tom)",XPlan_rawFinal[[#This Row],[Interne-kode]],""),"")</f>
        <v>EET-POW2</v>
      </c>
      <c r="E16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4,6</v>
      </c>
      <c r="F1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23-06-2026</v>
      </c>
      <c r="G165" t="str">
        <f>IF(XPlan[[#This Row],[EKA]]&lt;&gt;"",IF(XPlan_rawFinal[[#This Row],[Campus]]&lt;&gt;"(tom)",XPlan_rawFinal[[#This Row],[Campus]],""),"")</f>
        <v>Sønderborg</v>
      </c>
      <c r="H165" t="str">
        <f>IF(XPlan[[#This Row],[EKA]]&lt;&gt;"",IF(OR(XPlan_rawFinal[[#This Row],[Prøveform]]="(tom)",XPlan_rawFinal[[#This Row],[Prøveform]]=""),"",XPlan_rawFinal[[#This Row],[Prøveform]]),"")</f>
        <v>Oral examination</v>
      </c>
      <c r="I165" t="str">
        <f>IF(XPlan[[#This Row],[EKA]]&lt;&gt;"",IF(XPlan_rawFinal[[#This Row],[Eksaminator_samlet]]&lt;&gt;"",XPlan_rawFinal[[#This Row],[Eksaminator_samlet]],""),"")</f>
        <v xml:space="preserve">Navid Bayati </v>
      </c>
      <c r="J165" t="str">
        <f>IF(XPlan[[#This Row],[EKA]]&lt;&gt;"",IF(OR(XPlan_rawFinal[[#This Row],[Censur]]="(tom)",XPlan_rawFinal[[#This Row],[Censur]]=""),"",XPlan_rawFinal[[#This Row],[Censur]]),"")</f>
        <v>Second examiner: Internal</v>
      </c>
      <c r="K1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21-08-2026</v>
      </c>
      <c r="L165" t="s">
        <v>90</v>
      </c>
      <c r="M165" t="str">
        <f>IF(XPlan[[#This Row],[EKA]]&lt;&gt;"",IF(XPlan_rawFinal[[#This Row],[BEMÆRK]]&lt;&gt;"(tom)",XPlan_rawFinal[[#This Row],[BEMÆRK]],""),"")</f>
        <v/>
      </c>
      <c r="N16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Sdb.,,,BSc in Electronics Engineering - Sdb.,,,,,,,,,,,,Exchange students,All exams</v>
      </c>
      <c r="Q165" t="s">
        <v>107</v>
      </c>
      <c r="R165" t="s">
        <v>430</v>
      </c>
      <c r="S165" t="s">
        <v>431</v>
      </c>
      <c r="T165" t="s">
        <v>432</v>
      </c>
      <c r="U165" t="s">
        <v>167</v>
      </c>
      <c r="V165" t="s">
        <v>149</v>
      </c>
      <c r="W165" s="4">
        <v>46196</v>
      </c>
      <c r="Y165" t="s">
        <v>524</v>
      </c>
      <c r="Z165" t="s">
        <v>111</v>
      </c>
      <c r="AA165" t="s">
        <v>98</v>
      </c>
      <c r="AB165" s="4">
        <v>46255</v>
      </c>
      <c r="AE165" t="s">
        <v>99</v>
      </c>
      <c r="AF165" t="s">
        <v>95</v>
      </c>
      <c r="AG165" t="s">
        <v>18</v>
      </c>
      <c r="AH165" t="s">
        <v>100</v>
      </c>
      <c r="AI165" t="s">
        <v>100</v>
      </c>
      <c r="AJ165" t="s">
        <v>21</v>
      </c>
      <c r="AK165" t="s">
        <v>100</v>
      </c>
      <c r="AL165" t="s">
        <v>100</v>
      </c>
      <c r="AM165" t="s">
        <v>100</v>
      </c>
      <c r="AN165" t="s">
        <v>100</v>
      </c>
      <c r="AO165" t="s">
        <v>100</v>
      </c>
      <c r="AP165" t="s">
        <v>100</v>
      </c>
      <c r="AQ165" t="s">
        <v>100</v>
      </c>
      <c r="AR165" t="s">
        <v>100</v>
      </c>
      <c r="AS165" t="s">
        <v>100</v>
      </c>
      <c r="AT165" t="s">
        <v>100</v>
      </c>
      <c r="AU165" t="s">
        <v>100</v>
      </c>
      <c r="AV165" t="s">
        <v>33</v>
      </c>
      <c r="AY165" t="s">
        <v>171</v>
      </c>
      <c r="AZ165" t="s">
        <v>172</v>
      </c>
      <c r="BA165" t="s">
        <v>173</v>
      </c>
      <c r="BB165" t="s">
        <v>149</v>
      </c>
      <c r="BC165" t="s">
        <v>95</v>
      </c>
      <c r="BD165" s="4">
        <v>46245</v>
      </c>
      <c r="BE165" s="4"/>
      <c r="BF165" t="s">
        <v>512</v>
      </c>
      <c r="BG165" t="s">
        <v>106</v>
      </c>
      <c r="BH165" t="s">
        <v>104</v>
      </c>
      <c r="BI165" s="4" t="s">
        <v>95</v>
      </c>
      <c r="BJ165" s="4"/>
      <c r="BL165" t="s">
        <v>99</v>
      </c>
      <c r="BM165" t="s">
        <v>95</v>
      </c>
      <c r="BN165" t="s">
        <v>18</v>
      </c>
      <c r="BO165" t="s">
        <v>19</v>
      </c>
      <c r="BP165" t="s">
        <v>20</v>
      </c>
      <c r="BQ165" t="s">
        <v>100</v>
      </c>
      <c r="BR165" t="s">
        <v>100</v>
      </c>
      <c r="BS165" t="s">
        <v>100</v>
      </c>
      <c r="BT165" t="s">
        <v>100</v>
      </c>
      <c r="BU165" t="s">
        <v>100</v>
      </c>
      <c r="BV165" t="s">
        <v>100</v>
      </c>
      <c r="BW165" t="s">
        <v>100</v>
      </c>
      <c r="BX165" t="s">
        <v>100</v>
      </c>
      <c r="BY165" t="s">
        <v>100</v>
      </c>
      <c r="BZ165" t="s">
        <v>100</v>
      </c>
      <c r="CA165" t="s">
        <v>100</v>
      </c>
      <c r="CB165" t="s">
        <v>100</v>
      </c>
      <c r="CC165" t="s">
        <v>100</v>
      </c>
      <c r="CE165" t="s">
        <v>433</v>
      </c>
      <c r="CF165" s="34" t="s">
        <v>434</v>
      </c>
      <c r="CG165" s="34" t="s">
        <v>435</v>
      </c>
      <c r="CH165" s="34" t="s">
        <v>167</v>
      </c>
      <c r="CI165" s="34" t="s">
        <v>95</v>
      </c>
      <c r="CJ165" s="35">
        <v>46174</v>
      </c>
      <c r="CK165" s="35" t="s">
        <v>95</v>
      </c>
      <c r="CL165" s="34" t="s">
        <v>119</v>
      </c>
      <c r="CM165" s="32" t="s">
        <v>106</v>
      </c>
      <c r="CN165" s="34" t="s">
        <v>112</v>
      </c>
      <c r="CO165" s="35">
        <v>46244</v>
      </c>
      <c r="CP165" s="35" t="s">
        <v>95</v>
      </c>
      <c r="CQ165" s="34"/>
      <c r="CR165" t="s">
        <v>99</v>
      </c>
      <c r="CS165" t="s">
        <v>95</v>
      </c>
      <c r="CT165" t="s">
        <v>18</v>
      </c>
      <c r="CU165" t="s">
        <v>100</v>
      </c>
      <c r="CV165" t="s">
        <v>100</v>
      </c>
      <c r="CW165" t="s">
        <v>100</v>
      </c>
      <c r="CX165" t="s">
        <v>100</v>
      </c>
      <c r="CY165" t="s">
        <v>100</v>
      </c>
      <c r="CZ165" t="s">
        <v>100</v>
      </c>
      <c r="DA165" t="s">
        <v>100</v>
      </c>
      <c r="DB165" t="s">
        <v>100</v>
      </c>
      <c r="DC165" t="s">
        <v>100</v>
      </c>
      <c r="DD165" t="s">
        <v>100</v>
      </c>
      <c r="DE165" t="s">
        <v>100</v>
      </c>
      <c r="DF165" t="s">
        <v>100</v>
      </c>
      <c r="DG165" t="s">
        <v>100</v>
      </c>
      <c r="DH165" t="s">
        <v>100</v>
      </c>
      <c r="DI165" t="s">
        <v>100</v>
      </c>
      <c r="DK165" t="str">
        <f>IF(AND(XPlan_raw[[#This Row],[BEng in Electronics]]&lt;&gt;"(tom)",XPlan_raw[[#This Row],[BEng in Electronics]]&lt;&gt;""),CT$11,"")</f>
        <v>BEng in Electronics - Sdb.</v>
      </c>
      <c r="DL165" t="str">
        <f>IF(AND(XPlan_raw[[#This Row],[BEng in Mechanical Engineering]]&lt;&gt;"(tom)",XPlan_raw[[#This Row],[BEng in Mechanical Engineering]]&lt;&gt;""),CU$11,"")</f>
        <v/>
      </c>
      <c r="DM165" t="str">
        <f>IF(AND(XPlan_raw[[#This Row],[BEng in Mechatronics]]&lt;&gt;"(tom)",XPlan_raw[[#This Row],[BEng in Mechatronics]]&lt;&gt;""),CV$11,"")</f>
        <v/>
      </c>
      <c r="DN165" t="str">
        <f>IF(AND(XPlan_raw[[#This Row],[BSc in Electronics]]&lt;&gt;"(tom)",XPlan_raw[[#This Row],[BSc in Electronics]]&lt;&gt;""),CW$11,"")</f>
        <v/>
      </c>
      <c r="DO165" t="str">
        <f>IF(AND(XPlan_raw[[#This Row],[BSc in I&amp;B]]&lt;&gt;"(tom)",XPlan_raw[[#This Row],[BSc in I&amp;B]]&lt;&gt;""),CX$11,"")</f>
        <v/>
      </c>
      <c r="DP165" t="str">
        <f>IF(AND(XPlan_raw[[#This Row],[BSc in Software]]&lt;&gt;"(tom)",XPlan_raw[[#This Row],[BSc in Software]]&lt;&gt;""),CY$11,"")</f>
        <v/>
      </c>
      <c r="DQ165" t="str">
        <f>IF(AND(XPlan_raw[[#This Row],[BSc in Mechanical Engineering]]&lt;&gt;"(tom)",XPlan_raw[[#This Row],[BSc in Mechanical Engineering]]&lt;&gt;""),CZ$11,"")</f>
        <v/>
      </c>
      <c r="DR165" t="str">
        <f>IF(AND(XPlan_raw[[#This Row],[BSc in Mechatronic Engineering]]&lt;&gt;"(tom)",XPlan_raw[[#This Row],[BSc in Mechatronic Engineering]]&lt;&gt;""),DA$11,"")</f>
        <v/>
      </c>
      <c r="DS165" t="str">
        <f>IF(AND(XPlan_raw[[#This Row],[MSc in Electronics]]&lt;&gt;"(tom)",XPlan_raw[[#This Row],[MSc in Electronics]]&lt;&gt;""),DB$11,"")</f>
        <v/>
      </c>
      <c r="DT165" t="str">
        <f>IF(AND(XPlan_raw[[#This Row],[MSc in I&amp;B]]&lt;&gt;"(tom)",XPlan_raw[[#This Row],[MSc in I&amp;B]]&lt;&gt;""),DC$11,"")</f>
        <v/>
      </c>
      <c r="DU165" t="str">
        <f>IF(AND(XPlan_raw[[#This Row],[MSc in Pysics and Technology]]&lt;&gt;"(tom)",XPlan_raw[[#This Row],[MSc in Pysics and Technology]]&lt;&gt;""),DD$11,"")</f>
        <v/>
      </c>
      <c r="DV165" t="str">
        <f>IF(AND(XPlan_raw[[#This Row],[MSc in Software]]&lt;&gt;"(tom)",XPlan_raw[[#This Row],[MSc in Software]]&lt;&gt;""),DE$11,"")</f>
        <v/>
      </c>
      <c r="DW165" t="str">
        <f>IF(AND(XPlan_raw[[#This Row],[MSc in Mechanical Engineering]]&lt;&gt;"(tom)",XPlan_raw[[#This Row],[MSc in Mechanical Engineering]]&lt;&gt;""),DF$11,"")</f>
        <v/>
      </c>
      <c r="DX165" t="str">
        <f>IF(AND(XPlan_raw[[#This Row],[MSc in Mechatronic Engineering]]&lt;&gt;"(tom)",XPlan_raw[[#This Row],[MSc in Mechatronic Engineering]]&lt;&gt;""),DG$11,"")</f>
        <v/>
      </c>
      <c r="DY165" t="str">
        <f>IF(AND(XPlan_raw[[#This Row],[MSc in Supply Chain Digitalisation ]]&lt;&gt;"(tom)",XPlan_raw[[#This Row],[MSc in Supply Chain Digitalisation ]]&lt;&gt;""),DH$11,"")</f>
        <v/>
      </c>
      <c r="DZ165" t="str">
        <f>IF(AND(XPlan_raw[[#This Row],[Enkeltfag/Exchange]]&lt;&gt;"(tom)",XPlan_raw[[#This Row],[Enkeltfag/Exchange]]&lt;&gt;""),DI$11,"")</f>
        <v/>
      </c>
      <c r="EA165">
        <f>IF(AND(XPlan_raw[[#This Row],[EKA_kode]]&lt;&gt;"(tom)",XPlan_raw[[#This Row],[EKA_kode]]&lt;&gt;""),DJ$11,"")</f>
        <v>0</v>
      </c>
    </row>
    <row r="166" spans="2:131" x14ac:dyDescent="0.25">
      <c r="B166" t="str">
        <f>IF(Q166="ja",XPlan_rawFinal[[#This Row],[EKA_kode]],"")</f>
        <v>T370053402</v>
      </c>
      <c r="C166" t="str">
        <f>IF(XPlan[[#This Row],[EKA]]&lt;&gt;"",XPlan_rawFinal[[#This Row],[eka_langtnavn]],"")</f>
        <v>Digital Design and Signal Processing</v>
      </c>
      <c r="D166" t="str">
        <f>IF(XPlan[[#This Row],[EKA]]&lt;&gt;"",IF(XPlan_rawFinal[[#This Row],[Interne-kode]]&lt;&gt;"(tom)",XPlan_rawFinal[[#This Row],[Interne-kode]],""),"")</f>
        <v>EE-DDS</v>
      </c>
      <c r="E16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4,6</v>
      </c>
      <c r="F1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24-06-2026 - 26-06-2026</v>
      </c>
      <c r="G166" t="str">
        <f>IF(XPlan[[#This Row],[EKA]]&lt;&gt;"",IF(XPlan_rawFinal[[#This Row],[Campus]]&lt;&gt;"(tom)",XPlan_rawFinal[[#This Row],[Campus]],""),"")</f>
        <v>Sønderborg</v>
      </c>
      <c r="H166" t="str">
        <f>IF(XPlan[[#This Row],[EKA]]&lt;&gt;"",IF(OR(XPlan_rawFinal[[#This Row],[Prøveform]]="(tom)",XPlan_rawFinal[[#This Row],[Prøveform]]=""),"",XPlan_rawFinal[[#This Row],[Prøveform]]),"")</f>
        <v>Oral examination</v>
      </c>
      <c r="I166" t="str">
        <f>IF(XPlan[[#This Row],[EKA]]&lt;&gt;"",IF(XPlan_rawFinal[[#This Row],[Eksaminator_samlet]]&lt;&gt;"",XPlan_rawFinal[[#This Row],[Eksaminator_samlet]],""),"")</f>
        <v>Mohammed Ali Khan</v>
      </c>
      <c r="J166" t="str">
        <f>IF(XPlan[[#This Row],[EKA]]&lt;&gt;"",IF(OR(XPlan_rawFinal[[#This Row],[Censur]]="(tom)",XPlan_rawFinal[[#This Row],[Censur]]=""),"",XPlan_rawFinal[[#This Row],[Censur]]),"")</f>
        <v>Second examiner: External</v>
      </c>
      <c r="K1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26-08-2026</v>
      </c>
      <c r="L166" t="s">
        <v>90</v>
      </c>
      <c r="M166" t="str">
        <f>IF(XPlan[[#This Row],[EKA]]&lt;&gt;"",IF(XPlan_rawFinal[[#This Row],[BEMÆRK]]&lt;&gt;"(tom)",XPlan_rawFinal[[#This Row],[BEMÆRK]],""),"")</f>
        <v/>
      </c>
      <c r="N16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Sdb.,BSc in Enginreering, Innovation and Business - Sdb.,,,BSc in Mechatronic Engineering - Sdb.,,,,,,,,Exchange students,All exams</v>
      </c>
      <c r="Q166" t="s">
        <v>107</v>
      </c>
      <c r="R166" t="s">
        <v>417</v>
      </c>
      <c r="S166" t="s">
        <v>418</v>
      </c>
      <c r="T166" t="s">
        <v>419</v>
      </c>
      <c r="U166" t="s">
        <v>167</v>
      </c>
      <c r="V166" t="s">
        <v>149</v>
      </c>
      <c r="W166" s="4">
        <v>46197</v>
      </c>
      <c r="X166" s="4">
        <v>46199</v>
      </c>
      <c r="Y166" t="s">
        <v>522</v>
      </c>
      <c r="Z166" t="s">
        <v>111</v>
      </c>
      <c r="AA166" t="s">
        <v>112</v>
      </c>
      <c r="AB166" s="4">
        <v>46260</v>
      </c>
      <c r="AE166" t="s">
        <v>99</v>
      </c>
      <c r="AF166" t="s">
        <v>95</v>
      </c>
      <c r="AG166" t="s">
        <v>18</v>
      </c>
      <c r="AH166" t="s">
        <v>100</v>
      </c>
      <c r="AI166" t="s">
        <v>20</v>
      </c>
      <c r="AJ166" t="s">
        <v>21</v>
      </c>
      <c r="AK166" t="s">
        <v>22</v>
      </c>
      <c r="AL166" t="s">
        <v>100</v>
      </c>
      <c r="AM166" t="s">
        <v>100</v>
      </c>
      <c r="AN166" t="s">
        <v>25</v>
      </c>
      <c r="AO166" t="s">
        <v>100</v>
      </c>
      <c r="AP166" t="s">
        <v>100</v>
      </c>
      <c r="AQ166" t="s">
        <v>100</v>
      </c>
      <c r="AR166" t="s">
        <v>100</v>
      </c>
      <c r="AS166" t="s">
        <v>100</v>
      </c>
      <c r="AT166" t="s">
        <v>100</v>
      </c>
      <c r="AU166" t="s">
        <v>100</v>
      </c>
      <c r="AV166" t="s">
        <v>33</v>
      </c>
      <c r="AY166" t="s">
        <v>246</v>
      </c>
      <c r="AZ166" t="s">
        <v>147</v>
      </c>
      <c r="BA166" t="s">
        <v>247</v>
      </c>
      <c r="BB166" t="s">
        <v>95</v>
      </c>
      <c r="BC166" t="s">
        <v>95</v>
      </c>
      <c r="BD166" s="4" t="s">
        <v>95</v>
      </c>
      <c r="BE166" s="4"/>
      <c r="BG166" t="s">
        <v>163</v>
      </c>
      <c r="BH166" t="s">
        <v>112</v>
      </c>
      <c r="BI166" s="4" t="s">
        <v>95</v>
      </c>
      <c r="BJ166" s="4"/>
      <c r="BL166" t="s">
        <v>99</v>
      </c>
      <c r="BM166" t="s">
        <v>95</v>
      </c>
      <c r="BN166" t="s">
        <v>100</v>
      </c>
      <c r="BO166" t="s">
        <v>100</v>
      </c>
      <c r="BP166" t="s">
        <v>100</v>
      </c>
      <c r="BQ166" t="s">
        <v>100</v>
      </c>
      <c r="BR166" t="s">
        <v>22</v>
      </c>
      <c r="BS166" t="s">
        <v>100</v>
      </c>
      <c r="BT166" t="s">
        <v>100</v>
      </c>
      <c r="BU166" t="s">
        <v>100</v>
      </c>
      <c r="BV166" t="s">
        <v>100</v>
      </c>
      <c r="BW166" t="s">
        <v>100</v>
      </c>
      <c r="BX166" t="s">
        <v>100</v>
      </c>
      <c r="BY166" t="s">
        <v>100</v>
      </c>
      <c r="BZ166" t="s">
        <v>100</v>
      </c>
      <c r="CA166" t="s">
        <v>100</v>
      </c>
      <c r="CB166" t="s">
        <v>100</v>
      </c>
      <c r="CC166" t="s">
        <v>100</v>
      </c>
      <c r="CE166" t="s">
        <v>436</v>
      </c>
      <c r="CF166" s="34" t="s">
        <v>437</v>
      </c>
      <c r="CG166" s="34" t="s">
        <v>438</v>
      </c>
      <c r="CH166" s="34" t="s">
        <v>291</v>
      </c>
      <c r="CI166" s="34" t="s">
        <v>95</v>
      </c>
      <c r="CJ166" s="35">
        <v>46174</v>
      </c>
      <c r="CK166" s="35" t="s">
        <v>95</v>
      </c>
      <c r="CL166" s="34" t="s">
        <v>525</v>
      </c>
      <c r="CM166" s="32" t="s">
        <v>106</v>
      </c>
      <c r="CN166" s="34" t="s">
        <v>98</v>
      </c>
      <c r="CO166" s="35">
        <v>46244</v>
      </c>
      <c r="CP166" s="35" t="s">
        <v>95</v>
      </c>
      <c r="CQ166" s="34"/>
      <c r="CR166" t="s">
        <v>99</v>
      </c>
      <c r="CS166" t="s">
        <v>95</v>
      </c>
      <c r="CT166" t="s">
        <v>18</v>
      </c>
      <c r="CU166" t="s">
        <v>100</v>
      </c>
      <c r="CV166" t="s">
        <v>100</v>
      </c>
      <c r="CW166" t="s">
        <v>100</v>
      </c>
      <c r="CX166" t="s">
        <v>100</v>
      </c>
      <c r="CY166" t="s">
        <v>100</v>
      </c>
      <c r="CZ166" t="s">
        <v>100</v>
      </c>
      <c r="DA166" t="s">
        <v>100</v>
      </c>
      <c r="DB166" t="s">
        <v>100</v>
      </c>
      <c r="DC166" t="s">
        <v>100</v>
      </c>
      <c r="DD166" t="s">
        <v>100</v>
      </c>
      <c r="DE166" t="s">
        <v>100</v>
      </c>
      <c r="DF166" t="s">
        <v>100</v>
      </c>
      <c r="DG166" t="s">
        <v>100</v>
      </c>
      <c r="DH166" t="s">
        <v>100</v>
      </c>
      <c r="DI166" t="s">
        <v>100</v>
      </c>
      <c r="DK166" t="str">
        <f>IF(AND(XPlan_raw[[#This Row],[BEng in Electronics]]&lt;&gt;"(tom)",XPlan_raw[[#This Row],[BEng in Electronics]]&lt;&gt;""),CT$11,"")</f>
        <v>BEng in Electronics - Sdb.</v>
      </c>
      <c r="DL166" t="str">
        <f>IF(AND(XPlan_raw[[#This Row],[BEng in Mechanical Engineering]]&lt;&gt;"(tom)",XPlan_raw[[#This Row],[BEng in Mechanical Engineering]]&lt;&gt;""),CU$11,"")</f>
        <v/>
      </c>
      <c r="DM166" t="str">
        <f>IF(AND(XPlan_raw[[#This Row],[BEng in Mechatronics]]&lt;&gt;"(tom)",XPlan_raw[[#This Row],[BEng in Mechatronics]]&lt;&gt;""),CV$11,"")</f>
        <v/>
      </c>
      <c r="DN166" t="str">
        <f>IF(AND(XPlan_raw[[#This Row],[BSc in Electronics]]&lt;&gt;"(tom)",XPlan_raw[[#This Row],[BSc in Electronics]]&lt;&gt;""),CW$11,"")</f>
        <v/>
      </c>
      <c r="DO166" t="str">
        <f>IF(AND(XPlan_raw[[#This Row],[BSc in I&amp;B]]&lt;&gt;"(tom)",XPlan_raw[[#This Row],[BSc in I&amp;B]]&lt;&gt;""),CX$11,"")</f>
        <v/>
      </c>
      <c r="DP166" t="str">
        <f>IF(AND(XPlan_raw[[#This Row],[BSc in Software]]&lt;&gt;"(tom)",XPlan_raw[[#This Row],[BSc in Software]]&lt;&gt;""),CY$11,"")</f>
        <v/>
      </c>
      <c r="DQ166" t="str">
        <f>IF(AND(XPlan_raw[[#This Row],[BSc in Mechanical Engineering]]&lt;&gt;"(tom)",XPlan_raw[[#This Row],[BSc in Mechanical Engineering]]&lt;&gt;""),CZ$11,"")</f>
        <v/>
      </c>
      <c r="DR166" t="str">
        <f>IF(AND(XPlan_raw[[#This Row],[BSc in Mechatronic Engineering]]&lt;&gt;"(tom)",XPlan_raw[[#This Row],[BSc in Mechatronic Engineering]]&lt;&gt;""),DA$11,"")</f>
        <v/>
      </c>
      <c r="DS166" t="str">
        <f>IF(AND(XPlan_raw[[#This Row],[MSc in Electronics]]&lt;&gt;"(tom)",XPlan_raw[[#This Row],[MSc in Electronics]]&lt;&gt;""),DB$11,"")</f>
        <v/>
      </c>
      <c r="DT166" t="str">
        <f>IF(AND(XPlan_raw[[#This Row],[MSc in I&amp;B]]&lt;&gt;"(tom)",XPlan_raw[[#This Row],[MSc in I&amp;B]]&lt;&gt;""),DC$11,"")</f>
        <v/>
      </c>
      <c r="DU166" t="str">
        <f>IF(AND(XPlan_raw[[#This Row],[MSc in Pysics and Technology]]&lt;&gt;"(tom)",XPlan_raw[[#This Row],[MSc in Pysics and Technology]]&lt;&gt;""),DD$11,"")</f>
        <v/>
      </c>
      <c r="DV166" t="str">
        <f>IF(AND(XPlan_raw[[#This Row],[MSc in Software]]&lt;&gt;"(tom)",XPlan_raw[[#This Row],[MSc in Software]]&lt;&gt;""),DE$11,"")</f>
        <v/>
      </c>
      <c r="DW166" t="str">
        <f>IF(AND(XPlan_raw[[#This Row],[MSc in Mechanical Engineering]]&lt;&gt;"(tom)",XPlan_raw[[#This Row],[MSc in Mechanical Engineering]]&lt;&gt;""),DF$11,"")</f>
        <v/>
      </c>
      <c r="DX166" t="str">
        <f>IF(AND(XPlan_raw[[#This Row],[MSc in Mechatronic Engineering]]&lt;&gt;"(tom)",XPlan_raw[[#This Row],[MSc in Mechatronic Engineering]]&lt;&gt;""),DG$11,"")</f>
        <v/>
      </c>
      <c r="DY166" t="str">
        <f>IF(AND(XPlan_raw[[#This Row],[MSc in Supply Chain Digitalisation ]]&lt;&gt;"(tom)",XPlan_raw[[#This Row],[MSc in Supply Chain Digitalisation ]]&lt;&gt;""),DH$11,"")</f>
        <v/>
      </c>
      <c r="DZ166" t="str">
        <f>IF(AND(XPlan_raw[[#This Row],[Enkeltfag/Exchange]]&lt;&gt;"(tom)",XPlan_raw[[#This Row],[Enkeltfag/Exchange]]&lt;&gt;""),DI$11,"")</f>
        <v/>
      </c>
      <c r="EA166">
        <f>IF(AND(XPlan_raw[[#This Row],[EKA_kode]]&lt;&gt;"(tom)",XPlan_raw[[#This Row],[EKA_kode]]&lt;&gt;""),DJ$11,"")</f>
        <v>0</v>
      </c>
    </row>
    <row r="167" spans="2:131" x14ac:dyDescent="0.25">
      <c r="B167" t="str">
        <f>IF(Q167="ja",XPlan_rawFinal[[#This Row],[EKA_kode]],"")</f>
        <v>T350040402</v>
      </c>
      <c r="C167" t="str">
        <f>IF(XPlan[[#This Row],[EKA]]&lt;&gt;"",XPlan_rawFinal[[#This Row],[eka_langtnavn]],"")</f>
        <v>Clinical Applications and Regu</v>
      </c>
      <c r="D167" t="str">
        <f>IF(XPlan[[#This Row],[EKA]]&lt;&gt;"",IF(XPlan_rawFinal[[#This Row],[Interne-kode]]&lt;&gt;"(tom)",XPlan_rawFinal[[#This Row],[Interne-kode]],""),"")</f>
        <v>MC-CARA</v>
      </c>
      <c r="E16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25-06-2026</v>
      </c>
      <c r="G167" t="str">
        <f>IF(XPlan[[#This Row],[EKA]]&lt;&gt;"",IF(XPlan_rawFinal[[#This Row],[Campus]]&lt;&gt;"(tom)",XPlan_rawFinal[[#This Row],[Campus]],""),"")</f>
        <v>Sønderborg</v>
      </c>
      <c r="H167" t="str">
        <f>IF(XPlan[[#This Row],[EKA]]&lt;&gt;"",IF(OR(XPlan_rawFinal[[#This Row],[Prøveform]]="(tom)",XPlan_rawFinal[[#This Row],[Prøveform]]=""),"",XPlan_rawFinal[[#This Row],[Prøveform]]),"")</f>
        <v>Oral examination</v>
      </c>
      <c r="I167" t="str">
        <f>IF(XPlan[[#This Row],[EKA]]&lt;&gt;"",IF(XPlan_rawFinal[[#This Row],[Eksaminator_samlet]]&lt;&gt;"",XPlan_rawFinal[[#This Row],[Eksaminator_samlet]],""),"")</f>
        <v>Till Leissner</v>
      </c>
      <c r="J167" t="str">
        <f>IF(XPlan[[#This Row],[EKA]]&lt;&gt;"",IF(OR(XPlan_rawFinal[[#This Row],[Censur]]="(tom)",XPlan_rawFinal[[#This Row],[Censur]]=""),"",XPlan_rawFinal[[#This Row],[Censur]]),"")</f>
        <v/>
      </c>
      <c r="K1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17-08-2026</v>
      </c>
      <c r="L167" t="s">
        <v>90</v>
      </c>
      <c r="M167" t="str">
        <f>IF(XPlan[[#This Row],[EKA]]&lt;&gt;"",IF(XPlan_rawFinal[[#This Row],[BEMÆRK]]&lt;&gt;"(tom)",XPlan_rawFinal[[#This Row],[BEMÆRK]],""),"")</f>
        <v/>
      </c>
      <c r="N16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,,,,,,,,,,,,,,,Exchange students,All exams</v>
      </c>
      <c r="Q167" t="s">
        <v>107</v>
      </c>
      <c r="R167" t="s">
        <v>394</v>
      </c>
      <c r="S167" t="s">
        <v>395</v>
      </c>
      <c r="T167" t="s">
        <v>396</v>
      </c>
      <c r="U167" t="s">
        <v>95</v>
      </c>
      <c r="V167" t="s">
        <v>95</v>
      </c>
      <c r="W167" s="4">
        <v>46198</v>
      </c>
      <c r="Y167" t="s">
        <v>139</v>
      </c>
      <c r="Z167" t="s">
        <v>111</v>
      </c>
      <c r="AB167" s="4">
        <v>46251</v>
      </c>
      <c r="AE167" t="s">
        <v>99</v>
      </c>
      <c r="AF167" t="s">
        <v>95</v>
      </c>
      <c r="AG167" t="s">
        <v>100</v>
      </c>
      <c r="AH167" t="s">
        <v>100</v>
      </c>
      <c r="AI167" t="s">
        <v>100</v>
      </c>
      <c r="AJ167" t="s">
        <v>100</v>
      </c>
      <c r="AK167" t="s">
        <v>100</v>
      </c>
      <c r="AL167" t="s">
        <v>100</v>
      </c>
      <c r="AM167" t="s">
        <v>100</v>
      </c>
      <c r="AN167" t="s">
        <v>100</v>
      </c>
      <c r="AO167" t="s">
        <v>100</v>
      </c>
      <c r="AP167" t="s">
        <v>100</v>
      </c>
      <c r="AQ167" t="s">
        <v>100</v>
      </c>
      <c r="AR167" t="s">
        <v>100</v>
      </c>
      <c r="AS167" t="s">
        <v>100</v>
      </c>
      <c r="AT167" t="s">
        <v>100</v>
      </c>
      <c r="AU167" t="s">
        <v>100</v>
      </c>
      <c r="AV167" t="s">
        <v>33</v>
      </c>
      <c r="AY167" t="s">
        <v>117</v>
      </c>
      <c r="AZ167" t="s">
        <v>428</v>
      </c>
      <c r="BA167" t="s">
        <v>429</v>
      </c>
      <c r="BB167" t="s">
        <v>94</v>
      </c>
      <c r="BC167" t="s">
        <v>95</v>
      </c>
      <c r="BD167" s="4" t="s">
        <v>95</v>
      </c>
      <c r="BE167" s="4"/>
      <c r="BI167" s="4" t="s">
        <v>95</v>
      </c>
      <c r="BJ167" s="4"/>
      <c r="BL167" t="s">
        <v>99</v>
      </c>
      <c r="BM167" t="s">
        <v>95</v>
      </c>
      <c r="BN167" t="s">
        <v>100</v>
      </c>
      <c r="BO167" t="s">
        <v>100</v>
      </c>
      <c r="BP167" t="s">
        <v>100</v>
      </c>
      <c r="BQ167" t="s">
        <v>100</v>
      </c>
      <c r="BR167" t="s">
        <v>100</v>
      </c>
      <c r="BS167" t="s">
        <v>100</v>
      </c>
      <c r="BT167" t="s">
        <v>100</v>
      </c>
      <c r="BU167" t="s">
        <v>100</v>
      </c>
      <c r="BV167" t="s">
        <v>100</v>
      </c>
      <c r="BW167" t="s">
        <v>100</v>
      </c>
      <c r="BX167" t="s">
        <v>100</v>
      </c>
      <c r="BY167" t="s">
        <v>100</v>
      </c>
      <c r="BZ167" t="s">
        <v>100</v>
      </c>
      <c r="CA167" t="s">
        <v>100</v>
      </c>
      <c r="CB167" t="s">
        <v>100</v>
      </c>
      <c r="CC167" t="s">
        <v>100</v>
      </c>
      <c r="CE167" t="s">
        <v>439</v>
      </c>
      <c r="CF167" s="34" t="s">
        <v>440</v>
      </c>
      <c r="CG167" s="34" t="s">
        <v>441</v>
      </c>
      <c r="CH167" s="34" t="s">
        <v>291</v>
      </c>
      <c r="CI167" s="34" t="s">
        <v>95</v>
      </c>
      <c r="CJ167" s="35">
        <v>46174</v>
      </c>
      <c r="CK167" s="35" t="s">
        <v>95</v>
      </c>
      <c r="CL167" s="34" t="s">
        <v>525</v>
      </c>
      <c r="CM167" s="32" t="s">
        <v>106</v>
      </c>
      <c r="CN167" s="34" t="s">
        <v>98</v>
      </c>
      <c r="CO167" s="35">
        <v>46244</v>
      </c>
      <c r="CP167" s="35" t="s">
        <v>95</v>
      </c>
      <c r="CQ167" s="34"/>
      <c r="CR167" t="s">
        <v>99</v>
      </c>
      <c r="CS167" t="s">
        <v>95</v>
      </c>
      <c r="CT167" t="s">
        <v>100</v>
      </c>
      <c r="CU167" t="s">
        <v>100</v>
      </c>
      <c r="CV167" t="s">
        <v>100</v>
      </c>
      <c r="CW167" t="s">
        <v>21</v>
      </c>
      <c r="CX167" t="s">
        <v>100</v>
      </c>
      <c r="CY167" t="s">
        <v>100</v>
      </c>
      <c r="CZ167" t="s">
        <v>100</v>
      </c>
      <c r="DA167" t="s">
        <v>100</v>
      </c>
      <c r="DB167" t="s">
        <v>100</v>
      </c>
      <c r="DC167" t="s">
        <v>100</v>
      </c>
      <c r="DD167" t="s">
        <v>100</v>
      </c>
      <c r="DE167" t="s">
        <v>100</v>
      </c>
      <c r="DF167" t="s">
        <v>100</v>
      </c>
      <c r="DG167" t="s">
        <v>100</v>
      </c>
      <c r="DH167" t="s">
        <v>100</v>
      </c>
      <c r="DI167" t="s">
        <v>100</v>
      </c>
      <c r="DK167" t="str">
        <f>IF(AND(XPlan_raw[[#This Row],[BEng in Electronics]]&lt;&gt;"(tom)",XPlan_raw[[#This Row],[BEng in Electronics]]&lt;&gt;""),CT$11,"")</f>
        <v/>
      </c>
      <c r="DL167" t="str">
        <f>IF(AND(XPlan_raw[[#This Row],[BEng in Mechanical Engineering]]&lt;&gt;"(tom)",XPlan_raw[[#This Row],[BEng in Mechanical Engineering]]&lt;&gt;""),CU$11,"")</f>
        <v/>
      </c>
      <c r="DM167" t="str">
        <f>IF(AND(XPlan_raw[[#This Row],[BEng in Mechatronics]]&lt;&gt;"(tom)",XPlan_raw[[#This Row],[BEng in Mechatronics]]&lt;&gt;""),CV$11,"")</f>
        <v/>
      </c>
      <c r="DN167" t="str">
        <f>IF(AND(XPlan_raw[[#This Row],[BSc in Electronics]]&lt;&gt;"(tom)",XPlan_raw[[#This Row],[BSc in Electronics]]&lt;&gt;""),CW$11,"")</f>
        <v>BSc in Electronics Engineering - Sdb.</v>
      </c>
      <c r="DO167" t="str">
        <f>IF(AND(XPlan_raw[[#This Row],[BSc in I&amp;B]]&lt;&gt;"(tom)",XPlan_raw[[#This Row],[BSc in I&amp;B]]&lt;&gt;""),CX$11,"")</f>
        <v/>
      </c>
      <c r="DP167" t="str">
        <f>IF(AND(XPlan_raw[[#This Row],[BSc in Software]]&lt;&gt;"(tom)",XPlan_raw[[#This Row],[BSc in Software]]&lt;&gt;""),CY$11,"")</f>
        <v/>
      </c>
      <c r="DQ167" t="str">
        <f>IF(AND(XPlan_raw[[#This Row],[BSc in Mechanical Engineering]]&lt;&gt;"(tom)",XPlan_raw[[#This Row],[BSc in Mechanical Engineering]]&lt;&gt;""),CZ$11,"")</f>
        <v/>
      </c>
      <c r="DR167" t="str">
        <f>IF(AND(XPlan_raw[[#This Row],[BSc in Mechatronic Engineering]]&lt;&gt;"(tom)",XPlan_raw[[#This Row],[BSc in Mechatronic Engineering]]&lt;&gt;""),DA$11,"")</f>
        <v/>
      </c>
      <c r="DS167" t="str">
        <f>IF(AND(XPlan_raw[[#This Row],[MSc in Electronics]]&lt;&gt;"(tom)",XPlan_raw[[#This Row],[MSc in Electronics]]&lt;&gt;""),DB$11,"")</f>
        <v/>
      </c>
      <c r="DT167" t="str">
        <f>IF(AND(XPlan_raw[[#This Row],[MSc in I&amp;B]]&lt;&gt;"(tom)",XPlan_raw[[#This Row],[MSc in I&amp;B]]&lt;&gt;""),DC$11,"")</f>
        <v/>
      </c>
      <c r="DU167" t="str">
        <f>IF(AND(XPlan_raw[[#This Row],[MSc in Pysics and Technology]]&lt;&gt;"(tom)",XPlan_raw[[#This Row],[MSc in Pysics and Technology]]&lt;&gt;""),DD$11,"")</f>
        <v/>
      </c>
      <c r="DV167" t="str">
        <f>IF(AND(XPlan_raw[[#This Row],[MSc in Software]]&lt;&gt;"(tom)",XPlan_raw[[#This Row],[MSc in Software]]&lt;&gt;""),DE$11,"")</f>
        <v/>
      </c>
      <c r="DW167" t="str">
        <f>IF(AND(XPlan_raw[[#This Row],[MSc in Mechanical Engineering]]&lt;&gt;"(tom)",XPlan_raw[[#This Row],[MSc in Mechanical Engineering]]&lt;&gt;""),DF$11,"")</f>
        <v/>
      </c>
      <c r="DX167" t="str">
        <f>IF(AND(XPlan_raw[[#This Row],[MSc in Mechatronic Engineering]]&lt;&gt;"(tom)",XPlan_raw[[#This Row],[MSc in Mechatronic Engineering]]&lt;&gt;""),DG$11,"")</f>
        <v/>
      </c>
      <c r="DY167" t="str">
        <f>IF(AND(XPlan_raw[[#This Row],[MSc in Supply Chain Digitalisation ]]&lt;&gt;"(tom)",XPlan_raw[[#This Row],[MSc in Supply Chain Digitalisation ]]&lt;&gt;""),DH$11,"")</f>
        <v/>
      </c>
      <c r="DZ167" t="str">
        <f>IF(AND(XPlan_raw[[#This Row],[Enkeltfag/Exchange]]&lt;&gt;"(tom)",XPlan_raw[[#This Row],[Enkeltfag/Exchange]]&lt;&gt;""),DI$11,"")</f>
        <v/>
      </c>
      <c r="EA167">
        <f>IF(AND(XPlan_raw[[#This Row],[EKA_kode]]&lt;&gt;"(tom)",XPlan_raw[[#This Row],[EKA_kode]]&lt;&gt;""),DJ$11,"")</f>
        <v>0</v>
      </c>
    </row>
    <row r="168" spans="2:131" x14ac:dyDescent="0.25">
      <c r="B168" t="str">
        <f>IF(Q168="ja",XPlan_rawFinal[[#This Row],[EKA_kode]],"")</f>
        <v>T290004402</v>
      </c>
      <c r="C168" t="str">
        <f>IF(XPlan[[#This Row],[EKA]]&lt;&gt;"",XPlan_rawFinal[[#This Row],[eka_langtnavn]],"")</f>
        <v>Data Governance &amp; Interoperability</v>
      </c>
      <c r="D168" t="str">
        <f>IF(XPlan[[#This Row],[EKA]]&lt;&gt;"",IF(XPlan_rawFinal[[#This Row],[Interne-kode]]&lt;&gt;"(tom)",XPlan_rawFinal[[#This Row],[Interne-kode]],""),"")</f>
        <v>SCD-DS</v>
      </c>
      <c r="E16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29-06-2026 - 30-06-2026</v>
      </c>
      <c r="G168" t="str">
        <f>IF(XPlan[[#This Row],[EKA]]&lt;&gt;"",IF(XPlan_rawFinal[[#This Row],[Campus]]&lt;&gt;"(tom)",XPlan_rawFinal[[#This Row],[Campus]],""),"")</f>
        <v>Sønderborg</v>
      </c>
      <c r="H168" t="str">
        <f>IF(XPlan[[#This Row],[EKA]]&lt;&gt;"",IF(OR(XPlan_rawFinal[[#This Row],[Prøveform]]="(tom)",XPlan_rawFinal[[#This Row],[Prøveform]]=""),"",XPlan_rawFinal[[#This Row],[Prøveform]]),"")</f>
        <v>Oral examination</v>
      </c>
      <c r="I168" t="str">
        <f>IF(XPlan[[#This Row],[EKA]]&lt;&gt;"",IF(XPlan_rawFinal[[#This Row],[Eksaminator_samlet]]&lt;&gt;"",XPlan_rawFinal[[#This Row],[Eksaminator_samlet]],""),"")</f>
        <v>Xuejjiao Li</v>
      </c>
      <c r="J168" t="str">
        <f>IF(XPlan[[#This Row],[EKA]]&lt;&gt;"",IF(OR(XPlan_rawFinal[[#This Row],[Censur]]="(tom)",XPlan_rawFinal[[#This Row],[Censur]]=""),"",XPlan_rawFinal[[#This Row],[Censur]]),"")</f>
        <v>Second examiner: External</v>
      </c>
      <c r="K1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18-08-2026</v>
      </c>
      <c r="L168" t="s">
        <v>90</v>
      </c>
      <c r="M168" t="str">
        <f>IF(XPlan[[#This Row],[EKA]]&lt;&gt;"",IF(XPlan_rawFinal[[#This Row],[BEMÆRK]]&lt;&gt;"(tom)",XPlan_rawFinal[[#This Row],[BEMÆRK]],""),"")</f>
        <v/>
      </c>
      <c r="N16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Sdb.,,,,,MSc in Supply Chain Digitalisation - Sdb.,,All exams</v>
      </c>
      <c r="Q168" t="s">
        <v>107</v>
      </c>
      <c r="R168" t="s">
        <v>229</v>
      </c>
      <c r="S168" t="s">
        <v>230</v>
      </c>
      <c r="T168" t="s">
        <v>231</v>
      </c>
      <c r="U168" t="s">
        <v>291</v>
      </c>
      <c r="V168" t="s">
        <v>95</v>
      </c>
      <c r="W168" s="4">
        <v>46202</v>
      </c>
      <c r="X168" s="4">
        <v>46203</v>
      </c>
      <c r="Y168" t="s">
        <v>501</v>
      </c>
      <c r="Z168" t="s">
        <v>111</v>
      </c>
      <c r="AA168" t="s">
        <v>112</v>
      </c>
      <c r="AB168" s="4">
        <v>46252</v>
      </c>
      <c r="AE168" t="s">
        <v>99</v>
      </c>
      <c r="AF168" t="s">
        <v>95</v>
      </c>
      <c r="AG168" t="s">
        <v>100</v>
      </c>
      <c r="AH168" t="s">
        <v>100</v>
      </c>
      <c r="AI168" t="s">
        <v>100</v>
      </c>
      <c r="AJ168" t="s">
        <v>100</v>
      </c>
      <c r="AK168" t="s">
        <v>100</v>
      </c>
      <c r="AL168" t="s">
        <v>100</v>
      </c>
      <c r="AM168" t="s">
        <v>100</v>
      </c>
      <c r="AN168" t="s">
        <v>100</v>
      </c>
      <c r="AO168" t="s">
        <v>100</v>
      </c>
      <c r="AP168" t="s">
        <v>27</v>
      </c>
      <c r="AQ168" t="s">
        <v>100</v>
      </c>
      <c r="AR168" t="s">
        <v>100</v>
      </c>
      <c r="AS168" t="s">
        <v>100</v>
      </c>
      <c r="AT168" t="s">
        <v>100</v>
      </c>
      <c r="AU168" t="s">
        <v>32</v>
      </c>
      <c r="AV168" t="s">
        <v>100</v>
      </c>
      <c r="AY168" t="s">
        <v>118</v>
      </c>
      <c r="AZ168" t="s">
        <v>426</v>
      </c>
      <c r="BA168" t="s">
        <v>427</v>
      </c>
      <c r="BB168" t="s">
        <v>94</v>
      </c>
      <c r="BC168" t="s">
        <v>95</v>
      </c>
      <c r="BD168" s="4" t="s">
        <v>95</v>
      </c>
      <c r="BE168" s="4"/>
      <c r="BI168" s="4" t="s">
        <v>95</v>
      </c>
      <c r="BJ168" s="4"/>
      <c r="BL168" t="s">
        <v>99</v>
      </c>
      <c r="BM168" t="s">
        <v>95</v>
      </c>
      <c r="BN168" t="s">
        <v>100</v>
      </c>
      <c r="BO168" t="s">
        <v>100</v>
      </c>
      <c r="BP168" t="s">
        <v>100</v>
      </c>
      <c r="BQ168" t="s">
        <v>100</v>
      </c>
      <c r="BR168" t="s">
        <v>100</v>
      </c>
      <c r="BS168" t="s">
        <v>100</v>
      </c>
      <c r="BT168" t="s">
        <v>100</v>
      </c>
      <c r="BU168" t="s">
        <v>100</v>
      </c>
      <c r="BV168" t="s">
        <v>100</v>
      </c>
      <c r="BW168" t="s">
        <v>100</v>
      </c>
      <c r="BX168" t="s">
        <v>100</v>
      </c>
      <c r="BY168" t="s">
        <v>100</v>
      </c>
      <c r="BZ168" t="s">
        <v>100</v>
      </c>
      <c r="CA168" t="s">
        <v>100</v>
      </c>
      <c r="CB168" t="s">
        <v>100</v>
      </c>
      <c r="CC168" t="s">
        <v>100</v>
      </c>
      <c r="CE168" t="s">
        <v>451</v>
      </c>
      <c r="CF168" s="34" t="s">
        <v>452</v>
      </c>
      <c r="CG168" s="34" t="s">
        <v>453</v>
      </c>
      <c r="CH168" s="34" t="s">
        <v>149</v>
      </c>
      <c r="CI168" s="34" t="s">
        <v>95</v>
      </c>
      <c r="CJ168" s="35">
        <v>46174</v>
      </c>
      <c r="CK168" s="35" t="s">
        <v>95</v>
      </c>
      <c r="CL168" s="34" t="s">
        <v>162</v>
      </c>
      <c r="CM168" s="32" t="s">
        <v>106</v>
      </c>
      <c r="CN168" s="34" t="s">
        <v>112</v>
      </c>
      <c r="CO168" s="35" t="s">
        <v>95</v>
      </c>
      <c r="CP168" s="35" t="s">
        <v>95</v>
      </c>
      <c r="CQ168" s="34" t="s">
        <v>134</v>
      </c>
      <c r="CR168" t="s">
        <v>99</v>
      </c>
      <c r="CS168" t="s">
        <v>95</v>
      </c>
      <c r="CT168" t="s">
        <v>100</v>
      </c>
      <c r="CU168" t="s">
        <v>100</v>
      </c>
      <c r="CV168" t="s">
        <v>100</v>
      </c>
      <c r="CW168" t="s">
        <v>100</v>
      </c>
      <c r="CX168" t="s">
        <v>100</v>
      </c>
      <c r="CY168" t="s">
        <v>23</v>
      </c>
      <c r="CZ168" t="s">
        <v>100</v>
      </c>
      <c r="DA168" t="s">
        <v>100</v>
      </c>
      <c r="DB168" t="s">
        <v>100</v>
      </c>
      <c r="DC168" t="s">
        <v>100</v>
      </c>
      <c r="DD168" t="s">
        <v>100</v>
      </c>
      <c r="DE168" t="s">
        <v>100</v>
      </c>
      <c r="DF168" t="s">
        <v>100</v>
      </c>
      <c r="DG168" t="s">
        <v>100</v>
      </c>
      <c r="DH168" t="s">
        <v>100</v>
      </c>
      <c r="DI168" t="s">
        <v>100</v>
      </c>
      <c r="DK168" t="str">
        <f>IF(AND(XPlan_raw[[#This Row],[BEng in Electronics]]&lt;&gt;"(tom)",XPlan_raw[[#This Row],[BEng in Electronics]]&lt;&gt;""),CT$11,"")</f>
        <v/>
      </c>
      <c r="DL168" t="str">
        <f>IF(AND(XPlan_raw[[#This Row],[BEng in Mechanical Engineering]]&lt;&gt;"(tom)",XPlan_raw[[#This Row],[BEng in Mechanical Engineering]]&lt;&gt;""),CU$11,"")</f>
        <v/>
      </c>
      <c r="DM168" t="str">
        <f>IF(AND(XPlan_raw[[#This Row],[BEng in Mechatronics]]&lt;&gt;"(tom)",XPlan_raw[[#This Row],[BEng in Mechatronics]]&lt;&gt;""),CV$11,"")</f>
        <v/>
      </c>
      <c r="DN168" t="str">
        <f>IF(AND(XPlan_raw[[#This Row],[BSc in Electronics]]&lt;&gt;"(tom)",XPlan_raw[[#This Row],[BSc in Electronics]]&lt;&gt;""),CW$11,"")</f>
        <v/>
      </c>
      <c r="DO168" t="str">
        <f>IF(AND(XPlan_raw[[#This Row],[BSc in I&amp;B]]&lt;&gt;"(tom)",XPlan_raw[[#This Row],[BSc in I&amp;B]]&lt;&gt;""),CX$11,"")</f>
        <v/>
      </c>
      <c r="DP168" t="str">
        <f>IF(AND(XPlan_raw[[#This Row],[BSc in Software]]&lt;&gt;"(tom)",XPlan_raw[[#This Row],[BSc in Software]]&lt;&gt;""),CY$11,"")</f>
        <v>BSc in Software Engineering -. Sdb.</v>
      </c>
      <c r="DQ168" t="str">
        <f>IF(AND(XPlan_raw[[#This Row],[BSc in Mechanical Engineering]]&lt;&gt;"(tom)",XPlan_raw[[#This Row],[BSc in Mechanical Engineering]]&lt;&gt;""),CZ$11,"")</f>
        <v/>
      </c>
      <c r="DR168" t="str">
        <f>IF(AND(XPlan_raw[[#This Row],[BSc in Mechatronic Engineering]]&lt;&gt;"(tom)",XPlan_raw[[#This Row],[BSc in Mechatronic Engineering]]&lt;&gt;""),DA$11,"")</f>
        <v/>
      </c>
      <c r="DS168" t="str">
        <f>IF(AND(XPlan_raw[[#This Row],[MSc in Electronics]]&lt;&gt;"(tom)",XPlan_raw[[#This Row],[MSc in Electronics]]&lt;&gt;""),DB$11,"")</f>
        <v/>
      </c>
      <c r="DT168" t="str">
        <f>IF(AND(XPlan_raw[[#This Row],[MSc in I&amp;B]]&lt;&gt;"(tom)",XPlan_raw[[#This Row],[MSc in I&amp;B]]&lt;&gt;""),DC$11,"")</f>
        <v/>
      </c>
      <c r="DU168" t="str">
        <f>IF(AND(XPlan_raw[[#This Row],[MSc in Pysics and Technology]]&lt;&gt;"(tom)",XPlan_raw[[#This Row],[MSc in Pysics and Technology]]&lt;&gt;""),DD$11,"")</f>
        <v/>
      </c>
      <c r="DV168" t="str">
        <f>IF(AND(XPlan_raw[[#This Row],[MSc in Software]]&lt;&gt;"(tom)",XPlan_raw[[#This Row],[MSc in Software]]&lt;&gt;""),DE$11,"")</f>
        <v/>
      </c>
      <c r="DW168" t="str">
        <f>IF(AND(XPlan_raw[[#This Row],[MSc in Mechanical Engineering]]&lt;&gt;"(tom)",XPlan_raw[[#This Row],[MSc in Mechanical Engineering]]&lt;&gt;""),DF$11,"")</f>
        <v/>
      </c>
      <c r="DX168" t="str">
        <f>IF(AND(XPlan_raw[[#This Row],[MSc in Mechatronic Engineering]]&lt;&gt;"(tom)",XPlan_raw[[#This Row],[MSc in Mechatronic Engineering]]&lt;&gt;""),DG$11,"")</f>
        <v/>
      </c>
      <c r="DY168" t="str">
        <f>IF(AND(XPlan_raw[[#This Row],[MSc in Supply Chain Digitalisation ]]&lt;&gt;"(tom)",XPlan_raw[[#This Row],[MSc in Supply Chain Digitalisation ]]&lt;&gt;""),DH$11,"")</f>
        <v/>
      </c>
      <c r="DZ168" t="str">
        <f>IF(AND(XPlan_raw[[#This Row],[Enkeltfag/Exchange]]&lt;&gt;"(tom)",XPlan_raw[[#This Row],[Enkeltfag/Exchange]]&lt;&gt;""),DI$11,"")</f>
        <v/>
      </c>
      <c r="EA168">
        <f>IF(AND(XPlan_raw[[#This Row],[EKA_kode]]&lt;&gt;"(tom)",XPlan_raw[[#This Row],[EKA_kode]]&lt;&gt;""),DJ$11,"")</f>
        <v>0</v>
      </c>
    </row>
    <row r="169" spans="2:131" x14ac:dyDescent="0.25">
      <c r="B169" t="str">
        <f>IF(Q169="ja",XPlan_rawFinal[[#This Row],[EKA_kode]],"")</f>
        <v>T340056402</v>
      </c>
      <c r="C169" t="str">
        <f>IF(XPlan[[#This Row],[EKA]]&lt;&gt;"",XPlan_rawFinal[[#This Row],[eka_langtnavn]],"")</f>
        <v>Industrial Engineering Training</v>
      </c>
      <c r="D169" t="str">
        <f>IF(XPlan[[#This Row],[EKA]]&lt;&gt;"",IF(XPlan_rawFinal[[#This Row],[Interne-kode]]&lt;&gt;"(tom)",XPlan_rawFinal[[#This Row],[Interne-kode]],""),"")</f>
        <v>MC-IET</v>
      </c>
      <c r="E16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11-08-2026</v>
      </c>
      <c r="G169" t="str">
        <f>IF(XPlan[[#This Row],[EKA]]&lt;&gt;"",IF(XPlan_rawFinal[[#This Row],[Campus]]&lt;&gt;"(tom)",XPlan_rawFinal[[#This Row],[Campus]],""),"")</f>
        <v>Sønderborg</v>
      </c>
      <c r="H169" t="str">
        <f>IF(XPlan[[#This Row],[EKA]]&lt;&gt;"",IF(OR(XPlan_rawFinal[[#This Row],[Prøveform]]="(tom)",XPlan_rawFinal[[#This Row],[Prøveform]]=""),"",XPlan_rawFinal[[#This Row],[Prøveform]]),"")</f>
        <v>Hand-In</v>
      </c>
      <c r="I169" t="str">
        <f>IF(XPlan[[#This Row],[EKA]]&lt;&gt;"",IF(XPlan_rawFinal[[#This Row],[Eksaminator_samlet]]&lt;&gt;"",XPlan_rawFinal[[#This Row],[Eksaminator_samlet]],""),"")</f>
        <v>Ïo Valls-Rátes</v>
      </c>
      <c r="J169" t="str">
        <f>IF(XPlan[[#This Row],[EKA]]&lt;&gt;"",IF(OR(XPlan_rawFinal[[#This Row],[Censur]]="(tom)",XPlan_rawFinal[[#This Row],[Censur]]=""),"",XPlan_rawFinal[[#This Row],[Censur]]),"")</f>
        <v>Second examiner: None</v>
      </c>
      <c r="K1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69" t="s">
        <v>90</v>
      </c>
      <c r="M169" t="str">
        <f>IF(XPlan[[#This Row],[EKA]]&lt;&gt;"",IF(XPlan_rawFinal[[#This Row],[BEMÆRK]]&lt;&gt;"(tom)",XPlan_rawFinal[[#This Row],[BEMÆRK]],""),"")</f>
        <v/>
      </c>
      <c r="N16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Sdb.,,,,,,,,,,,,,,All exams</v>
      </c>
      <c r="Q169" t="s">
        <v>107</v>
      </c>
      <c r="R169" t="s">
        <v>171</v>
      </c>
      <c r="S169" t="s">
        <v>172</v>
      </c>
      <c r="T169" t="s">
        <v>173</v>
      </c>
      <c r="U169" t="s">
        <v>149</v>
      </c>
      <c r="V169" t="s">
        <v>95</v>
      </c>
      <c r="W169" s="4">
        <v>46245</v>
      </c>
      <c r="Y169" t="s">
        <v>512</v>
      </c>
      <c r="Z169" t="s">
        <v>106</v>
      </c>
      <c r="AA169" t="s">
        <v>104</v>
      </c>
      <c r="AB169" s="4" t="s">
        <v>95</v>
      </c>
      <c r="AE169" t="s">
        <v>99</v>
      </c>
      <c r="AF169" t="s">
        <v>95</v>
      </c>
      <c r="AG169" t="s">
        <v>18</v>
      </c>
      <c r="AH169" t="s">
        <v>19</v>
      </c>
      <c r="AI169" t="s">
        <v>20</v>
      </c>
      <c r="AJ169" t="s">
        <v>100</v>
      </c>
      <c r="AK169" t="s">
        <v>100</v>
      </c>
      <c r="AL169" t="s">
        <v>100</v>
      </c>
      <c r="AM169" t="s">
        <v>100</v>
      </c>
      <c r="AN169" t="s">
        <v>100</v>
      </c>
      <c r="AO169" t="s">
        <v>100</v>
      </c>
      <c r="AP169" t="s">
        <v>100</v>
      </c>
      <c r="AQ169" t="s">
        <v>100</v>
      </c>
      <c r="AR169" t="s">
        <v>100</v>
      </c>
      <c r="AS169" t="s">
        <v>100</v>
      </c>
      <c r="AT169" t="s">
        <v>100</v>
      </c>
      <c r="AU169" t="s">
        <v>100</v>
      </c>
      <c r="AV169" t="s">
        <v>100</v>
      </c>
      <c r="AY169" t="s">
        <v>171</v>
      </c>
      <c r="AZ169" t="s">
        <v>172</v>
      </c>
      <c r="BA169" t="s">
        <v>173</v>
      </c>
      <c r="BB169" t="s">
        <v>149</v>
      </c>
      <c r="BC169" t="s">
        <v>95</v>
      </c>
      <c r="BD169" s="4" t="s">
        <v>95</v>
      </c>
      <c r="BE169" s="4"/>
      <c r="BF169" t="s">
        <v>512</v>
      </c>
      <c r="BG169" t="s">
        <v>174</v>
      </c>
      <c r="BH169" t="s">
        <v>104</v>
      </c>
      <c r="BI169" s="4" t="s">
        <v>95</v>
      </c>
      <c r="BJ169" s="4"/>
      <c r="BL169" t="s">
        <v>99</v>
      </c>
      <c r="BM169" t="s">
        <v>95</v>
      </c>
      <c r="BN169" t="s">
        <v>18</v>
      </c>
      <c r="BO169" t="s">
        <v>19</v>
      </c>
      <c r="BP169" t="s">
        <v>20</v>
      </c>
      <c r="BQ169" t="s">
        <v>100</v>
      </c>
      <c r="BR169" t="s">
        <v>100</v>
      </c>
      <c r="BS169" t="s">
        <v>100</v>
      </c>
      <c r="BT169" t="s">
        <v>100</v>
      </c>
      <c r="BU169" t="s">
        <v>100</v>
      </c>
      <c r="BV169" t="s">
        <v>100</v>
      </c>
      <c r="BW169" t="s">
        <v>100</v>
      </c>
      <c r="BX169" t="s">
        <v>100</v>
      </c>
      <c r="BY169" t="s">
        <v>100</v>
      </c>
      <c r="BZ169" t="s">
        <v>100</v>
      </c>
      <c r="CA169" t="s">
        <v>100</v>
      </c>
      <c r="CB169" t="s">
        <v>100</v>
      </c>
      <c r="CC169" t="s">
        <v>100</v>
      </c>
      <c r="CE169" s="31" t="s">
        <v>457</v>
      </c>
      <c r="CF169" s="32" t="s">
        <v>165</v>
      </c>
      <c r="CG169" s="32" t="s">
        <v>458</v>
      </c>
      <c r="CH169" s="32" t="s">
        <v>167</v>
      </c>
      <c r="CI169" s="32" t="s">
        <v>95</v>
      </c>
      <c r="CJ169" s="33">
        <v>46174</v>
      </c>
      <c r="CK169" s="33" t="s">
        <v>95</v>
      </c>
      <c r="CL169" s="32" t="s">
        <v>145</v>
      </c>
      <c r="CM169" s="32" t="s">
        <v>106</v>
      </c>
      <c r="CN169" s="32" t="s">
        <v>112</v>
      </c>
      <c r="CO169" s="33" t="s">
        <v>95</v>
      </c>
      <c r="CP169" s="33" t="s">
        <v>95</v>
      </c>
      <c r="CQ169" s="32" t="s">
        <v>134</v>
      </c>
      <c r="CR169" t="s">
        <v>99</v>
      </c>
      <c r="CS169" t="s">
        <v>95</v>
      </c>
      <c r="CT169" t="s">
        <v>100</v>
      </c>
      <c r="CU169" t="s">
        <v>100</v>
      </c>
      <c r="CV169" t="s">
        <v>100</v>
      </c>
      <c r="CW169" t="s">
        <v>100</v>
      </c>
      <c r="CX169" t="s">
        <v>100</v>
      </c>
      <c r="CY169" t="s">
        <v>100</v>
      </c>
      <c r="CZ169" t="s">
        <v>100</v>
      </c>
      <c r="DA169" t="s">
        <v>100</v>
      </c>
      <c r="DB169" t="s">
        <v>100</v>
      </c>
      <c r="DC169" t="s">
        <v>100</v>
      </c>
      <c r="DD169" t="s">
        <v>100</v>
      </c>
      <c r="DE169" t="s">
        <v>29</v>
      </c>
      <c r="DF169" t="s">
        <v>100</v>
      </c>
      <c r="DG169" t="s">
        <v>100</v>
      </c>
      <c r="DH169" t="s">
        <v>100</v>
      </c>
      <c r="DI169" t="s">
        <v>100</v>
      </c>
      <c r="DK169" t="str">
        <f>IF(AND(XPlan_raw[[#This Row],[BEng in Electronics]]&lt;&gt;"(tom)",XPlan_raw[[#This Row],[BEng in Electronics]]&lt;&gt;""),CT$11,"")</f>
        <v/>
      </c>
      <c r="DL169" t="str">
        <f>IF(AND(XPlan_raw[[#This Row],[BEng in Mechanical Engineering]]&lt;&gt;"(tom)",XPlan_raw[[#This Row],[BEng in Mechanical Engineering]]&lt;&gt;""),CU$11,"")</f>
        <v/>
      </c>
      <c r="DM169" t="str">
        <f>IF(AND(XPlan_raw[[#This Row],[BEng in Mechatronics]]&lt;&gt;"(tom)",XPlan_raw[[#This Row],[BEng in Mechatronics]]&lt;&gt;""),CV$11,"")</f>
        <v/>
      </c>
      <c r="DN169" t="str">
        <f>IF(AND(XPlan_raw[[#This Row],[BSc in Electronics]]&lt;&gt;"(tom)",XPlan_raw[[#This Row],[BSc in Electronics]]&lt;&gt;""),CW$11,"")</f>
        <v/>
      </c>
      <c r="DO169" t="str">
        <f>IF(AND(XPlan_raw[[#This Row],[BSc in I&amp;B]]&lt;&gt;"(tom)",XPlan_raw[[#This Row],[BSc in I&amp;B]]&lt;&gt;""),CX$11,"")</f>
        <v/>
      </c>
      <c r="DP169" t="str">
        <f>IF(AND(XPlan_raw[[#This Row],[BSc in Software]]&lt;&gt;"(tom)",XPlan_raw[[#This Row],[BSc in Software]]&lt;&gt;""),CY$11,"")</f>
        <v/>
      </c>
      <c r="DQ169" t="str">
        <f>IF(AND(XPlan_raw[[#This Row],[BSc in Mechanical Engineering]]&lt;&gt;"(tom)",XPlan_raw[[#This Row],[BSc in Mechanical Engineering]]&lt;&gt;""),CZ$11,"")</f>
        <v/>
      </c>
      <c r="DR169" t="str">
        <f>IF(AND(XPlan_raw[[#This Row],[BSc in Mechatronic Engineering]]&lt;&gt;"(tom)",XPlan_raw[[#This Row],[BSc in Mechatronic Engineering]]&lt;&gt;""),DA$11,"")</f>
        <v/>
      </c>
      <c r="DS169" t="str">
        <f>IF(AND(XPlan_raw[[#This Row],[MSc in Electronics]]&lt;&gt;"(tom)",XPlan_raw[[#This Row],[MSc in Electronics]]&lt;&gt;""),DB$11,"")</f>
        <v/>
      </c>
      <c r="DT169" t="str">
        <f>IF(AND(XPlan_raw[[#This Row],[MSc in I&amp;B]]&lt;&gt;"(tom)",XPlan_raw[[#This Row],[MSc in I&amp;B]]&lt;&gt;""),DC$11,"")</f>
        <v/>
      </c>
      <c r="DU169" t="str">
        <f>IF(AND(XPlan_raw[[#This Row],[MSc in Pysics and Technology]]&lt;&gt;"(tom)",XPlan_raw[[#This Row],[MSc in Pysics and Technology]]&lt;&gt;""),DD$11,"")</f>
        <v/>
      </c>
      <c r="DV169" t="str">
        <f>IF(AND(XPlan_raw[[#This Row],[MSc in Software]]&lt;&gt;"(tom)",XPlan_raw[[#This Row],[MSc in Software]]&lt;&gt;""),DE$11,"")</f>
        <v>MSc in Software Engineering - Sdb.</v>
      </c>
      <c r="DW169" t="str">
        <f>IF(AND(XPlan_raw[[#This Row],[MSc in Mechanical Engineering]]&lt;&gt;"(tom)",XPlan_raw[[#This Row],[MSc in Mechanical Engineering]]&lt;&gt;""),DF$11,"")</f>
        <v/>
      </c>
      <c r="DX169" t="str">
        <f>IF(AND(XPlan_raw[[#This Row],[MSc in Mechatronic Engineering]]&lt;&gt;"(tom)",XPlan_raw[[#This Row],[MSc in Mechatronic Engineering]]&lt;&gt;""),DG$11,"")</f>
        <v/>
      </c>
      <c r="DY169" t="str">
        <f>IF(AND(XPlan_raw[[#This Row],[MSc in Supply Chain Digitalisation ]]&lt;&gt;"(tom)",XPlan_raw[[#This Row],[MSc in Supply Chain Digitalisation ]]&lt;&gt;""),DH$11,"")</f>
        <v/>
      </c>
      <c r="DZ169" t="str">
        <f>IF(AND(XPlan_raw[[#This Row],[Enkeltfag/Exchange]]&lt;&gt;"(tom)",XPlan_raw[[#This Row],[Enkeltfag/Exchange]]&lt;&gt;""),DI$11,"")</f>
        <v/>
      </c>
      <c r="EA169">
        <f>IF(AND(XPlan_raw[[#This Row],[EKA_kode]]&lt;&gt;"(tom)",XPlan_raw[[#This Row],[EKA_kode]]&lt;&gt;""),DJ$11,"")</f>
        <v>0</v>
      </c>
    </row>
    <row r="170" spans="2:131" x14ac:dyDescent="0.25">
      <c r="B170" t="str">
        <f>IF(Q170="ja",XPlan_rawFinal[[#This Row],[EKA_kode]],"")</f>
        <v/>
      </c>
      <c r="C170" t="str">
        <f>IF(XPlan[[#This Row],[EKA]]&lt;&gt;"",XPlan_rawFinal[[#This Row],[eka_langtnavn]],"")</f>
        <v/>
      </c>
      <c r="D170" t="str">
        <f>IF(XPlan[[#This Row],[EKA]]&lt;&gt;"",IF(XPlan_rawFinal[[#This Row],[Interne-kode]]&lt;&gt;"(tom)",XPlan_rawFinal[[#This Row],[Interne-kode]],""),"")</f>
        <v/>
      </c>
      <c r="E17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170" t="str">
        <f>IF(XPlan[[#This Row],[EKA]]&lt;&gt;"",IF(XPlan_rawFinal[[#This Row],[Campus]]&lt;&gt;"(tom)",XPlan_rawFinal[[#This Row],[Campus]],""),"")</f>
        <v/>
      </c>
      <c r="H170" t="str">
        <f>IF(XPlan[[#This Row],[EKA]]&lt;&gt;"",IF(OR(XPlan_rawFinal[[#This Row],[Prøveform]]="(tom)",XPlan_rawFinal[[#This Row],[Prøveform]]=""),"",XPlan_rawFinal[[#This Row],[Prøveform]]),"")</f>
        <v/>
      </c>
      <c r="I170" t="str">
        <f>IF(XPlan[[#This Row],[EKA]]&lt;&gt;"",IF(XPlan_rawFinal[[#This Row],[Eksaminator_samlet]]&lt;&gt;"",XPlan_rawFinal[[#This Row],[Eksaminator_samlet]],""),"")</f>
        <v/>
      </c>
      <c r="J170" t="str">
        <f>IF(XPlan[[#This Row],[EKA]]&lt;&gt;"",IF(OR(XPlan_rawFinal[[#This Row],[Censur]]="(tom)",XPlan_rawFinal[[#This Row],[Censur]]=""),"",XPlan_rawFinal[[#This Row],[Censur]]),"")</f>
        <v/>
      </c>
      <c r="K1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0" t="s">
        <v>90</v>
      </c>
      <c r="M170" t="str">
        <f>IF(XPlan[[#This Row],[EKA]]&lt;&gt;"",IF(XPlan_rawFinal[[#This Row],[BEMÆRK]]&lt;&gt;"(tom)",XPlan_rawFinal[[#This Row],[BEMÆRK]],""),"")</f>
        <v/>
      </c>
      <c r="N17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Sdb.,,,,,,,,,,,,,All exams</v>
      </c>
      <c r="R170" s="31" t="s">
        <v>117</v>
      </c>
      <c r="S170" s="32" t="s">
        <v>428</v>
      </c>
      <c r="T170" s="32" t="s">
        <v>429</v>
      </c>
      <c r="U170" s="32" t="s">
        <v>94</v>
      </c>
      <c r="V170" s="32" t="s">
        <v>95</v>
      </c>
      <c r="W170" s="33" t="s">
        <v>95</v>
      </c>
      <c r="X170" s="43"/>
      <c r="Y170" s="31" t="s">
        <v>540</v>
      </c>
      <c r="Z170" s="32"/>
      <c r="AA170" s="32"/>
      <c r="AB170" s="4" t="s">
        <v>95</v>
      </c>
      <c r="AC170" s="43"/>
      <c r="AD170" s="31"/>
      <c r="AE170" t="s">
        <v>99</v>
      </c>
      <c r="AF170" t="s">
        <v>95</v>
      </c>
      <c r="AG170" s="32" t="s">
        <v>100</v>
      </c>
      <c r="AH170" s="32" t="s">
        <v>100</v>
      </c>
      <c r="AI170" s="32" t="s">
        <v>100</v>
      </c>
      <c r="AJ170" s="32" t="s">
        <v>21</v>
      </c>
      <c r="AK170" s="32" t="s">
        <v>100</v>
      </c>
      <c r="AL170" s="32" t="s">
        <v>100</v>
      </c>
      <c r="AM170" s="32" t="s">
        <v>100</v>
      </c>
      <c r="AN170" s="32" t="s">
        <v>100</v>
      </c>
      <c r="AO170" s="32" t="s">
        <v>100</v>
      </c>
      <c r="AP170" s="32" t="s">
        <v>100</v>
      </c>
      <c r="AQ170" s="32" t="s">
        <v>100</v>
      </c>
      <c r="AR170" s="32" t="s">
        <v>100</v>
      </c>
      <c r="AS170" s="32" t="s">
        <v>100</v>
      </c>
      <c r="AT170" s="32" t="s">
        <v>100</v>
      </c>
      <c r="AU170" t="s">
        <v>100</v>
      </c>
      <c r="AV170" s="32" t="s">
        <v>100</v>
      </c>
      <c r="AY170" t="s">
        <v>489</v>
      </c>
      <c r="AZ170" t="s">
        <v>490</v>
      </c>
      <c r="BA170" t="s">
        <v>491</v>
      </c>
      <c r="BB170" t="s">
        <v>95</v>
      </c>
      <c r="BC170" t="s">
        <v>95</v>
      </c>
      <c r="BD170" s="4" t="s">
        <v>95</v>
      </c>
      <c r="BE170" s="4"/>
      <c r="BF170" t="s">
        <v>183</v>
      </c>
      <c r="BG170" t="s">
        <v>97</v>
      </c>
      <c r="BH170" t="s">
        <v>98</v>
      </c>
      <c r="BI170" s="4" t="s">
        <v>95</v>
      </c>
      <c r="BJ170" s="4"/>
      <c r="BL170" t="s">
        <v>99</v>
      </c>
      <c r="BM170" t="s">
        <v>95</v>
      </c>
      <c r="BN170" t="s">
        <v>100</v>
      </c>
      <c r="BO170" t="s">
        <v>100</v>
      </c>
      <c r="BP170" t="s">
        <v>100</v>
      </c>
      <c r="BQ170" t="s">
        <v>100</v>
      </c>
      <c r="BR170" t="s">
        <v>100</v>
      </c>
      <c r="BS170" t="s">
        <v>23</v>
      </c>
      <c r="BT170" t="s">
        <v>100</v>
      </c>
      <c r="BU170" t="s">
        <v>100</v>
      </c>
      <c r="BV170" t="s">
        <v>100</v>
      </c>
      <c r="BW170" t="s">
        <v>100</v>
      </c>
      <c r="BX170" t="s">
        <v>100</v>
      </c>
      <c r="BY170" t="s">
        <v>100</v>
      </c>
      <c r="BZ170" t="s">
        <v>100</v>
      </c>
      <c r="CA170" t="s">
        <v>100</v>
      </c>
      <c r="CB170" t="s">
        <v>100</v>
      </c>
      <c r="CC170" t="s">
        <v>100</v>
      </c>
      <c r="CE170" s="31" t="s">
        <v>464</v>
      </c>
      <c r="CF170" s="32" t="s">
        <v>465</v>
      </c>
      <c r="CG170" s="32" t="s">
        <v>466</v>
      </c>
      <c r="CH170" s="32" t="s">
        <v>291</v>
      </c>
      <c r="CI170" s="32" t="s">
        <v>95</v>
      </c>
      <c r="CJ170" s="33">
        <v>46174</v>
      </c>
      <c r="CK170" s="33" t="s">
        <v>95</v>
      </c>
      <c r="CL170" s="32" t="s">
        <v>529</v>
      </c>
      <c r="CM170" s="32" t="s">
        <v>106</v>
      </c>
      <c r="CN170" s="32" t="s">
        <v>112</v>
      </c>
      <c r="CO170" s="33">
        <v>46244</v>
      </c>
      <c r="CP170" s="33" t="s">
        <v>95</v>
      </c>
      <c r="CQ170" s="32" t="s">
        <v>134</v>
      </c>
      <c r="CR170" t="s">
        <v>99</v>
      </c>
      <c r="CS170" t="s">
        <v>95</v>
      </c>
      <c r="CT170" t="s">
        <v>100</v>
      </c>
      <c r="CU170" t="s">
        <v>100</v>
      </c>
      <c r="CV170" t="s">
        <v>100</v>
      </c>
      <c r="CW170" t="s">
        <v>100</v>
      </c>
      <c r="CX170" t="s">
        <v>100</v>
      </c>
      <c r="CY170" t="s">
        <v>23</v>
      </c>
      <c r="CZ170" t="s">
        <v>100</v>
      </c>
      <c r="DA170" t="s">
        <v>100</v>
      </c>
      <c r="DB170" t="s">
        <v>100</v>
      </c>
      <c r="DC170" t="s">
        <v>100</v>
      </c>
      <c r="DD170" t="s">
        <v>100</v>
      </c>
      <c r="DE170" t="s">
        <v>100</v>
      </c>
      <c r="DF170" t="s">
        <v>100</v>
      </c>
      <c r="DG170" t="s">
        <v>100</v>
      </c>
      <c r="DH170" t="s">
        <v>100</v>
      </c>
      <c r="DI170" t="s">
        <v>100</v>
      </c>
      <c r="DK170" t="str">
        <f>IF(AND(XPlan_raw[[#This Row],[BEng in Electronics]]&lt;&gt;"(tom)",XPlan_raw[[#This Row],[BEng in Electronics]]&lt;&gt;""),CT$11,"")</f>
        <v/>
      </c>
      <c r="DL170" t="str">
        <f>IF(AND(XPlan_raw[[#This Row],[BEng in Mechanical Engineering]]&lt;&gt;"(tom)",XPlan_raw[[#This Row],[BEng in Mechanical Engineering]]&lt;&gt;""),CU$11,"")</f>
        <v/>
      </c>
      <c r="DM170" t="str">
        <f>IF(AND(XPlan_raw[[#This Row],[BEng in Mechatronics]]&lt;&gt;"(tom)",XPlan_raw[[#This Row],[BEng in Mechatronics]]&lt;&gt;""),CV$11,"")</f>
        <v/>
      </c>
      <c r="DN170" t="str">
        <f>IF(AND(XPlan_raw[[#This Row],[BSc in Electronics]]&lt;&gt;"(tom)",XPlan_raw[[#This Row],[BSc in Electronics]]&lt;&gt;""),CW$11,"")</f>
        <v/>
      </c>
      <c r="DO170" t="str">
        <f>IF(AND(XPlan_raw[[#This Row],[BSc in I&amp;B]]&lt;&gt;"(tom)",XPlan_raw[[#This Row],[BSc in I&amp;B]]&lt;&gt;""),CX$11,"")</f>
        <v/>
      </c>
      <c r="DP170" t="str">
        <f>IF(AND(XPlan_raw[[#This Row],[BSc in Software]]&lt;&gt;"(tom)",XPlan_raw[[#This Row],[BSc in Software]]&lt;&gt;""),CY$11,"")</f>
        <v>BSc in Software Engineering -. Sdb.</v>
      </c>
      <c r="DQ170" t="str">
        <f>IF(AND(XPlan_raw[[#This Row],[BSc in Mechanical Engineering]]&lt;&gt;"(tom)",XPlan_raw[[#This Row],[BSc in Mechanical Engineering]]&lt;&gt;""),CZ$11,"")</f>
        <v/>
      </c>
      <c r="DR170" t="str">
        <f>IF(AND(XPlan_raw[[#This Row],[BSc in Mechatronic Engineering]]&lt;&gt;"(tom)",XPlan_raw[[#This Row],[BSc in Mechatronic Engineering]]&lt;&gt;""),DA$11,"")</f>
        <v/>
      </c>
      <c r="DS170" t="str">
        <f>IF(AND(XPlan_raw[[#This Row],[MSc in Electronics]]&lt;&gt;"(tom)",XPlan_raw[[#This Row],[MSc in Electronics]]&lt;&gt;""),DB$11,"")</f>
        <v/>
      </c>
      <c r="DT170" t="str">
        <f>IF(AND(XPlan_raw[[#This Row],[MSc in I&amp;B]]&lt;&gt;"(tom)",XPlan_raw[[#This Row],[MSc in I&amp;B]]&lt;&gt;""),DC$11,"")</f>
        <v/>
      </c>
      <c r="DU170" t="str">
        <f>IF(AND(XPlan_raw[[#This Row],[MSc in Pysics and Technology]]&lt;&gt;"(tom)",XPlan_raw[[#This Row],[MSc in Pysics and Technology]]&lt;&gt;""),DD$11,"")</f>
        <v/>
      </c>
      <c r="DV170" t="str">
        <f>IF(AND(XPlan_raw[[#This Row],[MSc in Software]]&lt;&gt;"(tom)",XPlan_raw[[#This Row],[MSc in Software]]&lt;&gt;""),DE$11,"")</f>
        <v/>
      </c>
      <c r="DW170" t="str">
        <f>IF(AND(XPlan_raw[[#This Row],[MSc in Mechanical Engineering]]&lt;&gt;"(tom)",XPlan_raw[[#This Row],[MSc in Mechanical Engineering]]&lt;&gt;""),DF$11,"")</f>
        <v/>
      </c>
      <c r="DX170" t="str">
        <f>IF(AND(XPlan_raw[[#This Row],[MSc in Mechatronic Engineering]]&lt;&gt;"(tom)",XPlan_raw[[#This Row],[MSc in Mechatronic Engineering]]&lt;&gt;""),DG$11,"")</f>
        <v/>
      </c>
      <c r="DY170" t="str">
        <f>IF(AND(XPlan_raw[[#This Row],[MSc in Supply Chain Digitalisation ]]&lt;&gt;"(tom)",XPlan_raw[[#This Row],[MSc in Supply Chain Digitalisation ]]&lt;&gt;""),DH$11,"")</f>
        <v/>
      </c>
      <c r="DZ170" t="str">
        <f>IF(AND(XPlan_raw[[#This Row],[Enkeltfag/Exchange]]&lt;&gt;"(tom)",XPlan_raw[[#This Row],[Enkeltfag/Exchange]]&lt;&gt;""),DI$11,"")</f>
        <v/>
      </c>
    </row>
    <row r="171" spans="2:131" x14ac:dyDescent="0.25">
      <c r="B171" t="str">
        <f>IF(Q171="ja",XPlan_rawFinal[[#This Row],[EKA_kode]],"")</f>
        <v/>
      </c>
      <c r="C171" t="str">
        <f>IF(XPlan[[#This Row],[EKA]]&lt;&gt;"",XPlan_rawFinal[[#This Row],[eka_langtnavn]],"")</f>
        <v/>
      </c>
      <c r="D171" t="str">
        <f>IF(XPlan[[#This Row],[EKA]]&lt;&gt;"",IF(XPlan_rawFinal[[#This Row],[Interne-kode]]&lt;&gt;"(tom)",XPlan_rawFinal[[#This Row],[Interne-kode]],""),"")</f>
        <v/>
      </c>
      <c r="E17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171" t="str">
        <f>IF(XPlan[[#This Row],[EKA]]&lt;&gt;"",IF(XPlan_rawFinal[[#This Row],[Campus]]&lt;&gt;"(tom)",XPlan_rawFinal[[#This Row],[Campus]],""),"")</f>
        <v/>
      </c>
      <c r="H171" t="str">
        <f>IF(XPlan[[#This Row],[EKA]]&lt;&gt;"",IF(OR(XPlan_rawFinal[[#This Row],[Prøveform]]="(tom)",XPlan_rawFinal[[#This Row],[Prøveform]]=""),"",XPlan_rawFinal[[#This Row],[Prøveform]]),"")</f>
        <v/>
      </c>
      <c r="I171" t="str">
        <f>IF(XPlan[[#This Row],[EKA]]&lt;&gt;"",IF(XPlan_rawFinal[[#This Row],[Eksaminator_samlet]]&lt;&gt;"",XPlan_rawFinal[[#This Row],[Eksaminator_samlet]],""),"")</f>
        <v/>
      </c>
      <c r="J171" t="str">
        <f>IF(XPlan[[#This Row],[EKA]]&lt;&gt;"",IF(OR(XPlan_rawFinal[[#This Row],[Censur]]="(tom)",XPlan_rawFinal[[#This Row],[Censur]]=""),"",XPlan_rawFinal[[#This Row],[Censur]]),"")</f>
        <v/>
      </c>
      <c r="K1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1" t="s">
        <v>90</v>
      </c>
      <c r="M171" t="str">
        <f>IF(XPlan[[#This Row],[EKA]]&lt;&gt;"",IF(XPlan_rawFinal[[#This Row],[BEMÆRK]]&lt;&gt;"(tom)",XPlan_rawFinal[[#This Row],[BEMÆRK]],""),"")</f>
        <v/>
      </c>
      <c r="N17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Sdb.,,,,,,,,,,,,,,,,All exams</v>
      </c>
      <c r="R171" t="s">
        <v>118</v>
      </c>
      <c r="S171" s="34" t="s">
        <v>426</v>
      </c>
      <c r="T171" s="34" t="s">
        <v>427</v>
      </c>
      <c r="U171" s="34" t="s">
        <v>94</v>
      </c>
      <c r="V171" s="34" t="s">
        <v>95</v>
      </c>
      <c r="W171" s="33" t="s">
        <v>95</v>
      </c>
      <c r="X171" s="43"/>
      <c r="Y171" s="31" t="s">
        <v>540</v>
      </c>
      <c r="Z171" s="34"/>
      <c r="AA171" s="34"/>
      <c r="AB171" s="4" t="s">
        <v>95</v>
      </c>
      <c r="AC171" s="43"/>
      <c r="AD171" s="31"/>
      <c r="AE171" t="s">
        <v>99</v>
      </c>
      <c r="AF171" t="s">
        <v>95</v>
      </c>
      <c r="AG171" s="34" t="s">
        <v>18</v>
      </c>
      <c r="AH171" s="34" t="s">
        <v>100</v>
      </c>
      <c r="AI171" s="34" t="s">
        <v>100</v>
      </c>
      <c r="AJ171" s="34" t="s">
        <v>100</v>
      </c>
      <c r="AK171" s="34" t="s">
        <v>100</v>
      </c>
      <c r="AL171" s="34" t="s">
        <v>100</v>
      </c>
      <c r="AM171" s="34" t="s">
        <v>100</v>
      </c>
      <c r="AN171" s="34" t="s">
        <v>100</v>
      </c>
      <c r="AO171" s="34" t="s">
        <v>100</v>
      </c>
      <c r="AP171" s="34" t="s">
        <v>100</v>
      </c>
      <c r="AQ171" s="34" t="s">
        <v>100</v>
      </c>
      <c r="AR171" s="34" t="s">
        <v>100</v>
      </c>
      <c r="AS171" s="34" t="s">
        <v>100</v>
      </c>
      <c r="AT171" s="34" t="s">
        <v>100</v>
      </c>
      <c r="AU171" t="s">
        <v>100</v>
      </c>
      <c r="AV171" s="34" t="s">
        <v>100</v>
      </c>
      <c r="AY171" t="s">
        <v>445</v>
      </c>
      <c r="AZ171" t="s">
        <v>446</v>
      </c>
      <c r="BA171" t="s">
        <v>447</v>
      </c>
      <c r="BB171" t="s">
        <v>95</v>
      </c>
      <c r="BC171" t="s">
        <v>95</v>
      </c>
      <c r="BD171" s="4" t="s">
        <v>95</v>
      </c>
      <c r="BE171" s="4"/>
      <c r="BF171" t="s">
        <v>190</v>
      </c>
      <c r="BG171" t="s">
        <v>111</v>
      </c>
      <c r="BH171" t="s">
        <v>98</v>
      </c>
      <c r="BI171" s="4" t="s">
        <v>95</v>
      </c>
      <c r="BJ171" s="4"/>
      <c r="BL171" t="s">
        <v>99</v>
      </c>
      <c r="BM171" t="s">
        <v>95</v>
      </c>
      <c r="BN171" t="s">
        <v>100</v>
      </c>
      <c r="BO171" t="s">
        <v>100</v>
      </c>
      <c r="BP171" t="s">
        <v>100</v>
      </c>
      <c r="BQ171" t="s">
        <v>100</v>
      </c>
      <c r="BR171" t="s">
        <v>100</v>
      </c>
      <c r="BS171" t="s">
        <v>100</v>
      </c>
      <c r="BT171" t="s">
        <v>100</v>
      </c>
      <c r="BU171" t="s">
        <v>100</v>
      </c>
      <c r="BV171" t="s">
        <v>100</v>
      </c>
      <c r="BW171" t="s">
        <v>100</v>
      </c>
      <c r="BX171" t="s">
        <v>100</v>
      </c>
      <c r="BY171" t="s">
        <v>100</v>
      </c>
      <c r="BZ171" t="s">
        <v>30</v>
      </c>
      <c r="CA171" t="s">
        <v>100</v>
      </c>
      <c r="CB171" t="s">
        <v>100</v>
      </c>
      <c r="CC171" t="s">
        <v>33</v>
      </c>
      <c r="CE171" s="31" t="s">
        <v>473</v>
      </c>
      <c r="CF171" s="32" t="s">
        <v>474</v>
      </c>
      <c r="CG171" s="32" t="s">
        <v>475</v>
      </c>
      <c r="CH171" s="32" t="s">
        <v>167</v>
      </c>
      <c r="CI171" s="32" t="s">
        <v>95</v>
      </c>
      <c r="CJ171" s="33">
        <v>46174</v>
      </c>
      <c r="CK171" s="33" t="s">
        <v>95</v>
      </c>
      <c r="CL171" s="32" t="s">
        <v>531</v>
      </c>
      <c r="CM171" s="32" t="s">
        <v>106</v>
      </c>
      <c r="CN171" s="32" t="s">
        <v>112</v>
      </c>
      <c r="CO171" s="33">
        <v>46244</v>
      </c>
      <c r="CP171" s="33" t="s">
        <v>95</v>
      </c>
      <c r="CQ171" s="32" t="s">
        <v>134</v>
      </c>
      <c r="CR171" t="s">
        <v>99</v>
      </c>
      <c r="CS171" t="s">
        <v>95</v>
      </c>
      <c r="CT171" t="s">
        <v>100</v>
      </c>
      <c r="CU171" t="s">
        <v>100</v>
      </c>
      <c r="CV171" t="s">
        <v>100</v>
      </c>
      <c r="CW171" t="s">
        <v>100</v>
      </c>
      <c r="CX171" t="s">
        <v>100</v>
      </c>
      <c r="CY171" t="s">
        <v>23</v>
      </c>
      <c r="CZ171" t="s">
        <v>100</v>
      </c>
      <c r="DA171" t="s">
        <v>100</v>
      </c>
      <c r="DB171" t="s">
        <v>100</v>
      </c>
      <c r="DC171" t="s">
        <v>100</v>
      </c>
      <c r="DD171" t="s">
        <v>100</v>
      </c>
      <c r="DE171" t="s">
        <v>100</v>
      </c>
      <c r="DF171" t="s">
        <v>100</v>
      </c>
      <c r="DG171" t="s">
        <v>100</v>
      </c>
      <c r="DH171" t="s">
        <v>100</v>
      </c>
      <c r="DI171" t="s">
        <v>100</v>
      </c>
      <c r="DK171" t="str">
        <f>IF(AND(XPlan_raw[[#This Row],[BEng in Electronics]]&lt;&gt;"(tom)",XPlan_raw[[#This Row],[BEng in Electronics]]&lt;&gt;""),CT$11,"")</f>
        <v/>
      </c>
      <c r="DL171" t="str">
        <f>IF(AND(XPlan_raw[[#This Row],[BEng in Mechanical Engineering]]&lt;&gt;"(tom)",XPlan_raw[[#This Row],[BEng in Mechanical Engineering]]&lt;&gt;""),CU$11,"")</f>
        <v/>
      </c>
      <c r="DM171" t="str">
        <f>IF(AND(XPlan_raw[[#This Row],[BEng in Mechatronics]]&lt;&gt;"(tom)",XPlan_raw[[#This Row],[BEng in Mechatronics]]&lt;&gt;""),CV$11,"")</f>
        <v/>
      </c>
      <c r="DN171" t="str">
        <f>IF(AND(XPlan_raw[[#This Row],[BSc in Electronics]]&lt;&gt;"(tom)",XPlan_raw[[#This Row],[BSc in Electronics]]&lt;&gt;""),CW$11,"")</f>
        <v/>
      </c>
      <c r="DO171" t="str">
        <f>IF(AND(XPlan_raw[[#This Row],[BSc in I&amp;B]]&lt;&gt;"(tom)",XPlan_raw[[#This Row],[BSc in I&amp;B]]&lt;&gt;""),CX$11,"")</f>
        <v/>
      </c>
      <c r="DP171" t="str">
        <f>IF(AND(XPlan_raw[[#This Row],[BSc in Software]]&lt;&gt;"(tom)",XPlan_raw[[#This Row],[BSc in Software]]&lt;&gt;""),CY$11,"")</f>
        <v>BSc in Software Engineering -. Sdb.</v>
      </c>
      <c r="DQ171" t="str">
        <f>IF(AND(XPlan_raw[[#This Row],[BSc in Mechanical Engineering]]&lt;&gt;"(tom)",XPlan_raw[[#This Row],[BSc in Mechanical Engineering]]&lt;&gt;""),CZ$11,"")</f>
        <v/>
      </c>
      <c r="DR171" t="str">
        <f>IF(AND(XPlan_raw[[#This Row],[BSc in Mechatronic Engineering]]&lt;&gt;"(tom)",XPlan_raw[[#This Row],[BSc in Mechatronic Engineering]]&lt;&gt;""),DA$11,"")</f>
        <v/>
      </c>
      <c r="DS171" t="str">
        <f>IF(AND(XPlan_raw[[#This Row],[MSc in Electronics]]&lt;&gt;"(tom)",XPlan_raw[[#This Row],[MSc in Electronics]]&lt;&gt;""),DB$11,"")</f>
        <v/>
      </c>
      <c r="DT171" t="str">
        <f>IF(AND(XPlan_raw[[#This Row],[MSc in I&amp;B]]&lt;&gt;"(tom)",XPlan_raw[[#This Row],[MSc in I&amp;B]]&lt;&gt;""),DC$11,"")</f>
        <v/>
      </c>
      <c r="DU171" t="str">
        <f>IF(AND(XPlan_raw[[#This Row],[MSc in Pysics and Technology]]&lt;&gt;"(tom)",XPlan_raw[[#This Row],[MSc in Pysics and Technology]]&lt;&gt;""),DD$11,"")</f>
        <v/>
      </c>
      <c r="DV171" t="str">
        <f>IF(AND(XPlan_raw[[#This Row],[MSc in Software]]&lt;&gt;"(tom)",XPlan_raw[[#This Row],[MSc in Software]]&lt;&gt;""),DE$11,"")</f>
        <v/>
      </c>
      <c r="DW171" t="str">
        <f>IF(AND(XPlan_raw[[#This Row],[MSc in Mechanical Engineering]]&lt;&gt;"(tom)",XPlan_raw[[#This Row],[MSc in Mechanical Engineering]]&lt;&gt;""),DF$11,"")</f>
        <v/>
      </c>
      <c r="DX171" t="str">
        <f>IF(AND(XPlan_raw[[#This Row],[MSc in Mechatronic Engineering]]&lt;&gt;"(tom)",XPlan_raw[[#This Row],[MSc in Mechatronic Engineering]]&lt;&gt;""),DG$11,"")</f>
        <v/>
      </c>
      <c r="DY171" t="str">
        <f>IF(AND(XPlan_raw[[#This Row],[MSc in Supply Chain Digitalisation ]]&lt;&gt;"(tom)",XPlan_raw[[#This Row],[MSc in Supply Chain Digitalisation ]]&lt;&gt;""),DH$11,"")</f>
        <v/>
      </c>
      <c r="DZ171" t="str">
        <f>IF(AND(XPlan_raw[[#This Row],[Enkeltfag/Exchange]]&lt;&gt;"(tom)",XPlan_raw[[#This Row],[Enkeltfag/Exchange]]&lt;&gt;""),DI$11,"")</f>
        <v/>
      </c>
    </row>
    <row r="172" spans="2:131" x14ac:dyDescent="0.25">
      <c r="B172" t="str">
        <f>IF(Q172="ja",XPlan_rawFinal[[#This Row],[EKA_kode]],"")</f>
        <v/>
      </c>
      <c r="C172" t="str">
        <f>IF(XPlan[[#This Row],[EKA]]&lt;&gt;"",XPlan_rawFinal[[#This Row],[eka_langtnavn]],"")</f>
        <v/>
      </c>
      <c r="D172" t="str">
        <f>IF(XPlan[[#This Row],[EKA]]&lt;&gt;"",IF(XPlan_rawFinal[[#This Row],[Interne-kode]]&lt;&gt;"(tom)",XPlan_rawFinal[[#This Row],[Interne-kode]],""),"")</f>
        <v/>
      </c>
      <c r="E17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172" t="str">
        <f>IF(XPlan[[#This Row],[EKA]]&lt;&gt;"",IF(XPlan_rawFinal[[#This Row],[Campus]]&lt;&gt;"(tom)",XPlan_rawFinal[[#This Row],[Campus]],""),"")</f>
        <v/>
      </c>
      <c r="H172" t="str">
        <f>IF(XPlan[[#This Row],[EKA]]&lt;&gt;"",IF(OR(XPlan_rawFinal[[#This Row],[Prøveform]]="(tom)",XPlan_rawFinal[[#This Row],[Prøveform]]=""),"",XPlan_rawFinal[[#This Row],[Prøveform]]),"")</f>
        <v/>
      </c>
      <c r="I172" t="str">
        <f>IF(XPlan[[#This Row],[EKA]]&lt;&gt;"",IF(XPlan_rawFinal[[#This Row],[Eksaminator_samlet]]&lt;&gt;"",XPlan_rawFinal[[#This Row],[Eksaminator_samlet]],""),"")</f>
        <v/>
      </c>
      <c r="J172" t="str">
        <f>IF(XPlan[[#This Row],[EKA]]&lt;&gt;"",IF(OR(XPlan_rawFinal[[#This Row],[Censur]]="(tom)",XPlan_rawFinal[[#This Row],[Censur]]=""),"",XPlan_rawFinal[[#This Row],[Censur]]),"")</f>
        <v/>
      </c>
      <c r="K1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2" t="s">
        <v>90</v>
      </c>
      <c r="M172" t="str">
        <f>IF(XPlan[[#This Row],[EKA]]&lt;&gt;"",IF(XPlan_rawFinal[[#This Row],[BEMÆRK]]&lt;&gt;"(tom)",XPlan_rawFinal[[#This Row],[BEMÆRK]],""),"")</f>
        <v/>
      </c>
      <c r="N17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Sdb.,,,,,,,,,,,,,,All exams</v>
      </c>
      <c r="R172" t="s">
        <v>171</v>
      </c>
      <c r="S172" s="34" t="s">
        <v>172</v>
      </c>
      <c r="T172" s="34" t="s">
        <v>173</v>
      </c>
      <c r="U172" s="34" t="s">
        <v>149</v>
      </c>
      <c r="V172" s="34" t="s">
        <v>95</v>
      </c>
      <c r="W172" s="33" t="s">
        <v>95</v>
      </c>
      <c r="X172" s="43"/>
      <c r="Y172" s="31" t="s">
        <v>512</v>
      </c>
      <c r="Z172" s="34" t="s">
        <v>174</v>
      </c>
      <c r="AA172" s="34" t="s">
        <v>104</v>
      </c>
      <c r="AB172" s="4" t="s">
        <v>95</v>
      </c>
      <c r="AC172" s="43"/>
      <c r="AD172" s="31"/>
      <c r="AE172" t="s">
        <v>99</v>
      </c>
      <c r="AF172" t="s">
        <v>95</v>
      </c>
      <c r="AG172" s="34" t="s">
        <v>18</v>
      </c>
      <c r="AH172" s="34" t="s">
        <v>19</v>
      </c>
      <c r="AI172" s="34" t="s">
        <v>20</v>
      </c>
      <c r="AJ172" s="34" t="s">
        <v>100</v>
      </c>
      <c r="AK172" s="34" t="s">
        <v>100</v>
      </c>
      <c r="AL172" s="34" t="s">
        <v>100</v>
      </c>
      <c r="AM172" s="34" t="s">
        <v>100</v>
      </c>
      <c r="AN172" s="34" t="s">
        <v>100</v>
      </c>
      <c r="AO172" s="34" t="s">
        <v>100</v>
      </c>
      <c r="AP172" s="34" t="s">
        <v>100</v>
      </c>
      <c r="AQ172" s="34" t="s">
        <v>100</v>
      </c>
      <c r="AR172" s="34" t="s">
        <v>100</v>
      </c>
      <c r="AS172" s="34" t="s">
        <v>100</v>
      </c>
      <c r="AT172" s="34" t="s">
        <v>100</v>
      </c>
      <c r="AU172" t="s">
        <v>100</v>
      </c>
      <c r="AV172" s="34" t="s">
        <v>100</v>
      </c>
      <c r="AY172" t="s">
        <v>140</v>
      </c>
      <c r="AZ172" t="s">
        <v>342</v>
      </c>
      <c r="BA172" t="s">
        <v>95</v>
      </c>
      <c r="BB172" t="s">
        <v>95</v>
      </c>
      <c r="BC172" t="s">
        <v>95</v>
      </c>
      <c r="BD172" s="4" t="s">
        <v>95</v>
      </c>
      <c r="BE172" s="4"/>
      <c r="BI172" s="4" t="s">
        <v>95</v>
      </c>
      <c r="BJ172" s="4"/>
      <c r="BL172" t="s">
        <v>99</v>
      </c>
      <c r="BM172" t="s">
        <v>95</v>
      </c>
      <c r="BN172" t="s">
        <v>18</v>
      </c>
      <c r="BO172" t="s">
        <v>19</v>
      </c>
      <c r="BP172" t="s">
        <v>20</v>
      </c>
      <c r="BQ172" t="s">
        <v>100</v>
      </c>
      <c r="BR172" t="s">
        <v>22</v>
      </c>
      <c r="BS172" t="s">
        <v>23</v>
      </c>
      <c r="BT172" t="s">
        <v>100</v>
      </c>
      <c r="BU172" t="s">
        <v>100</v>
      </c>
      <c r="BV172" t="s">
        <v>100</v>
      </c>
      <c r="BW172" t="s">
        <v>100</v>
      </c>
      <c r="BX172" t="s">
        <v>100</v>
      </c>
      <c r="BY172" t="s">
        <v>100</v>
      </c>
      <c r="BZ172" t="s">
        <v>100</v>
      </c>
      <c r="CA172" t="s">
        <v>100</v>
      </c>
      <c r="CB172" t="s">
        <v>100</v>
      </c>
      <c r="CC172" t="s">
        <v>100</v>
      </c>
      <c r="CE172" s="31" t="s">
        <v>126</v>
      </c>
      <c r="CF172" s="32" t="s">
        <v>488</v>
      </c>
      <c r="CG172" s="32" t="s">
        <v>127</v>
      </c>
      <c r="CH172" s="32" t="s">
        <v>94</v>
      </c>
      <c r="CI172" s="32" t="s">
        <v>95</v>
      </c>
      <c r="CJ172" s="33">
        <v>46148</v>
      </c>
      <c r="CK172" s="33" t="s">
        <v>95</v>
      </c>
      <c r="CL172" s="32" t="s">
        <v>529</v>
      </c>
      <c r="CM172" s="32" t="s">
        <v>106</v>
      </c>
      <c r="CN172" s="32" t="s">
        <v>112</v>
      </c>
      <c r="CO172" s="33" t="s">
        <v>95</v>
      </c>
      <c r="CP172" s="33" t="s">
        <v>95</v>
      </c>
      <c r="CQ172" s="32"/>
      <c r="CR172" t="s">
        <v>99</v>
      </c>
      <c r="CS172" t="s">
        <v>95</v>
      </c>
      <c r="CT172" t="s">
        <v>100</v>
      </c>
      <c r="CU172" t="s">
        <v>100</v>
      </c>
      <c r="CV172" t="s">
        <v>100</v>
      </c>
      <c r="CW172" t="s">
        <v>100</v>
      </c>
      <c r="CX172" t="s">
        <v>100</v>
      </c>
      <c r="CY172" t="s">
        <v>23</v>
      </c>
      <c r="CZ172" t="s">
        <v>100</v>
      </c>
      <c r="DA172" t="s">
        <v>100</v>
      </c>
      <c r="DB172" t="s">
        <v>100</v>
      </c>
      <c r="DC172" t="s">
        <v>100</v>
      </c>
      <c r="DD172" t="s">
        <v>100</v>
      </c>
      <c r="DE172" t="s">
        <v>100</v>
      </c>
      <c r="DF172" t="s">
        <v>100</v>
      </c>
      <c r="DG172" t="s">
        <v>100</v>
      </c>
      <c r="DH172" t="s">
        <v>100</v>
      </c>
      <c r="DI172" t="s">
        <v>100</v>
      </c>
      <c r="DK172" t="str">
        <f>IF(AND(XPlan_raw[[#This Row],[BEng in Electronics]]&lt;&gt;"(tom)",XPlan_raw[[#This Row],[BEng in Electronics]]&lt;&gt;""),CT$11,"")</f>
        <v/>
      </c>
      <c r="DL172" t="str">
        <f>IF(AND(XPlan_raw[[#This Row],[BEng in Mechanical Engineering]]&lt;&gt;"(tom)",XPlan_raw[[#This Row],[BEng in Mechanical Engineering]]&lt;&gt;""),CU$11,"")</f>
        <v/>
      </c>
      <c r="DM172" t="str">
        <f>IF(AND(XPlan_raw[[#This Row],[BEng in Mechatronics]]&lt;&gt;"(tom)",XPlan_raw[[#This Row],[BEng in Mechatronics]]&lt;&gt;""),CV$11,"")</f>
        <v/>
      </c>
      <c r="DN172" t="str">
        <f>IF(AND(XPlan_raw[[#This Row],[BSc in Electronics]]&lt;&gt;"(tom)",XPlan_raw[[#This Row],[BSc in Electronics]]&lt;&gt;""),CW$11,"")</f>
        <v/>
      </c>
      <c r="DO172" t="str">
        <f>IF(AND(XPlan_raw[[#This Row],[BSc in I&amp;B]]&lt;&gt;"(tom)",XPlan_raw[[#This Row],[BSc in I&amp;B]]&lt;&gt;""),CX$11,"")</f>
        <v/>
      </c>
      <c r="DP172" t="str">
        <f>IF(AND(XPlan_raw[[#This Row],[BSc in Software]]&lt;&gt;"(tom)",XPlan_raw[[#This Row],[BSc in Software]]&lt;&gt;""),CY$11,"")</f>
        <v>BSc in Software Engineering -. Sdb.</v>
      </c>
      <c r="DQ172" t="str">
        <f>IF(AND(XPlan_raw[[#This Row],[BSc in Mechanical Engineering]]&lt;&gt;"(tom)",XPlan_raw[[#This Row],[BSc in Mechanical Engineering]]&lt;&gt;""),CZ$11,"")</f>
        <v/>
      </c>
      <c r="DR172" t="str">
        <f>IF(AND(XPlan_raw[[#This Row],[BSc in Mechatronic Engineering]]&lt;&gt;"(tom)",XPlan_raw[[#This Row],[BSc in Mechatronic Engineering]]&lt;&gt;""),DA$11,"")</f>
        <v/>
      </c>
      <c r="DS172" t="str">
        <f>IF(AND(XPlan_raw[[#This Row],[MSc in Electronics]]&lt;&gt;"(tom)",XPlan_raw[[#This Row],[MSc in Electronics]]&lt;&gt;""),DB$11,"")</f>
        <v/>
      </c>
      <c r="DT172" t="str">
        <f>IF(AND(XPlan_raw[[#This Row],[MSc in I&amp;B]]&lt;&gt;"(tom)",XPlan_raw[[#This Row],[MSc in I&amp;B]]&lt;&gt;""),DC$11,"")</f>
        <v/>
      </c>
      <c r="DU172" t="str">
        <f>IF(AND(XPlan_raw[[#This Row],[MSc in Pysics and Technology]]&lt;&gt;"(tom)",XPlan_raw[[#This Row],[MSc in Pysics and Technology]]&lt;&gt;""),DD$11,"")</f>
        <v/>
      </c>
      <c r="DV172" t="str">
        <f>IF(AND(XPlan_raw[[#This Row],[MSc in Software]]&lt;&gt;"(tom)",XPlan_raw[[#This Row],[MSc in Software]]&lt;&gt;""),DE$11,"")</f>
        <v/>
      </c>
      <c r="DW172" t="str">
        <f>IF(AND(XPlan_raw[[#This Row],[MSc in Mechanical Engineering]]&lt;&gt;"(tom)",XPlan_raw[[#This Row],[MSc in Mechanical Engineering]]&lt;&gt;""),DF$11,"")</f>
        <v/>
      </c>
      <c r="DX172" t="str">
        <f>IF(AND(XPlan_raw[[#This Row],[MSc in Mechatronic Engineering]]&lt;&gt;"(tom)",XPlan_raw[[#This Row],[MSc in Mechatronic Engineering]]&lt;&gt;""),DG$11,"")</f>
        <v/>
      </c>
      <c r="DY172" t="str">
        <f>IF(AND(XPlan_raw[[#This Row],[MSc in Supply Chain Digitalisation ]]&lt;&gt;"(tom)",XPlan_raw[[#This Row],[MSc in Supply Chain Digitalisation ]]&lt;&gt;""),DH$11,"")</f>
        <v/>
      </c>
      <c r="DZ172" t="str">
        <f>IF(AND(XPlan_raw[[#This Row],[Enkeltfag/Exchange]]&lt;&gt;"(tom)",XPlan_raw[[#This Row],[Enkeltfag/Exchange]]&lt;&gt;""),DI$11,"")</f>
        <v/>
      </c>
    </row>
    <row r="173" spans="2:131" x14ac:dyDescent="0.25">
      <c r="B173" t="str">
        <f>IF(Q173="ja",XPlan_rawFinal[[#This Row],[EKA_kode]],"")</f>
        <v/>
      </c>
      <c r="C173" t="str">
        <f>IF(XPlan[[#This Row],[EKA]]&lt;&gt;"",XPlan_rawFinal[[#This Row],[eka_langtnavn]],"")</f>
        <v/>
      </c>
      <c r="D173" t="str">
        <f>IF(XPlan[[#This Row],[EKA]]&lt;&gt;"",IF(XPlan_rawFinal[[#This Row],[Interne-kode]]&lt;&gt;"(tom)",XPlan_rawFinal[[#This Row],[Interne-kode]],""),"")</f>
        <v/>
      </c>
      <c r="E17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173" t="str">
        <f>IF(XPlan[[#This Row],[EKA]]&lt;&gt;"",IF(XPlan_rawFinal[[#This Row],[Campus]]&lt;&gt;"(tom)",XPlan_rawFinal[[#This Row],[Campus]],""),"")</f>
        <v/>
      </c>
      <c r="H173" t="str">
        <f>IF(XPlan[[#This Row],[EKA]]&lt;&gt;"",IF(OR(XPlan_rawFinal[[#This Row],[Prøveform]]="(tom)",XPlan_rawFinal[[#This Row],[Prøveform]]=""),"",XPlan_rawFinal[[#This Row],[Prøveform]]),"")</f>
        <v/>
      </c>
      <c r="I173" t="str">
        <f>IF(XPlan[[#This Row],[EKA]]&lt;&gt;"",IF(XPlan_rawFinal[[#This Row],[Eksaminator_samlet]]&lt;&gt;"",XPlan_rawFinal[[#This Row],[Eksaminator_samlet]],""),"")</f>
        <v/>
      </c>
      <c r="J173" t="str">
        <f>IF(XPlan[[#This Row],[EKA]]&lt;&gt;"",IF(OR(XPlan_rawFinal[[#This Row],[Censur]]="(tom)",XPlan_rawFinal[[#This Row],[Censur]]=""),"",XPlan_rawFinal[[#This Row],[Censur]]),"")</f>
        <v/>
      </c>
      <c r="K1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3" t="s">
        <v>90</v>
      </c>
      <c r="M173" t="str">
        <f>IF(XPlan[[#This Row],[EKA]]&lt;&gt;"",IF(XPlan_rawFinal[[#This Row],[BEMÆRK]]&lt;&gt;"(tom)",XPlan_rawFinal[[#This Row],[BEMÆRK]],""),"")</f>
        <v/>
      </c>
      <c r="N17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Sdb.,,BSc in Enginreering, Innovation and Business - Sdb.,BSc in Software Engineering -. Sdb.,,,,,,,,,,,All exams</v>
      </c>
      <c r="R173" t="s">
        <v>140</v>
      </c>
      <c r="S173" s="34" t="s">
        <v>342</v>
      </c>
      <c r="T173" s="34" t="s">
        <v>95</v>
      </c>
      <c r="U173" s="34" t="s">
        <v>95</v>
      </c>
      <c r="V173" s="34" t="s">
        <v>95</v>
      </c>
      <c r="W173" s="33" t="s">
        <v>95</v>
      </c>
      <c r="X173" s="43"/>
      <c r="Y173" s="31"/>
      <c r="Z173" s="34"/>
      <c r="AA173" s="34"/>
      <c r="AB173" s="4" t="s">
        <v>95</v>
      </c>
      <c r="AC173" s="43"/>
      <c r="AD173" s="31"/>
      <c r="AE173" t="s">
        <v>99</v>
      </c>
      <c r="AF173" t="s">
        <v>95</v>
      </c>
      <c r="AG173" s="34" t="s">
        <v>18</v>
      </c>
      <c r="AH173" s="34" t="s">
        <v>19</v>
      </c>
      <c r="AI173" s="34" t="s">
        <v>20</v>
      </c>
      <c r="AJ173" s="34" t="s">
        <v>100</v>
      </c>
      <c r="AK173" s="34" t="s">
        <v>22</v>
      </c>
      <c r="AL173" s="34" t="s">
        <v>23</v>
      </c>
      <c r="AM173" s="34" t="s">
        <v>100</v>
      </c>
      <c r="AN173" s="34" t="s">
        <v>100</v>
      </c>
      <c r="AO173" s="34" t="s">
        <v>100</v>
      </c>
      <c r="AP173" s="34" t="s">
        <v>100</v>
      </c>
      <c r="AQ173" s="34" t="s">
        <v>100</v>
      </c>
      <c r="AR173" s="34" t="s">
        <v>100</v>
      </c>
      <c r="AS173" s="34" t="s">
        <v>100</v>
      </c>
      <c r="AT173" s="34" t="s">
        <v>100</v>
      </c>
      <c r="AU173" t="s">
        <v>100</v>
      </c>
      <c r="AV173" s="34" t="s">
        <v>100</v>
      </c>
      <c r="AY173" t="s">
        <v>241</v>
      </c>
      <c r="AZ173" t="s">
        <v>242</v>
      </c>
      <c r="BA173" t="s">
        <v>95</v>
      </c>
      <c r="BB173" t="s">
        <v>95</v>
      </c>
      <c r="BC173" t="s">
        <v>95</v>
      </c>
      <c r="BD173" s="4" t="s">
        <v>95</v>
      </c>
      <c r="BE173" s="4"/>
      <c r="BF173" t="s">
        <v>145</v>
      </c>
      <c r="BG173" t="s">
        <v>153</v>
      </c>
      <c r="BI173" s="4" t="s">
        <v>95</v>
      </c>
      <c r="BJ173" s="4"/>
      <c r="BL173" t="s">
        <v>99</v>
      </c>
      <c r="BM173" t="s">
        <v>95</v>
      </c>
      <c r="BN173" t="s">
        <v>100</v>
      </c>
      <c r="BO173" t="s">
        <v>100</v>
      </c>
      <c r="BP173" t="s">
        <v>100</v>
      </c>
      <c r="BQ173" t="s">
        <v>100</v>
      </c>
      <c r="BR173" t="s">
        <v>100</v>
      </c>
      <c r="BS173" t="s">
        <v>100</v>
      </c>
      <c r="BT173" t="s">
        <v>100</v>
      </c>
      <c r="BU173" t="s">
        <v>100</v>
      </c>
      <c r="BV173" t="s">
        <v>100</v>
      </c>
      <c r="BW173" t="s">
        <v>100</v>
      </c>
      <c r="BX173" t="s">
        <v>100</v>
      </c>
      <c r="BY173" t="s">
        <v>100</v>
      </c>
      <c r="BZ173" t="s">
        <v>100</v>
      </c>
      <c r="CA173" t="s">
        <v>100</v>
      </c>
      <c r="CB173" t="s">
        <v>32</v>
      </c>
      <c r="CC173" t="s">
        <v>33</v>
      </c>
      <c r="CE173" s="31" t="s">
        <v>498</v>
      </c>
      <c r="CF173" s="32" t="s">
        <v>499</v>
      </c>
      <c r="CG173" s="32" t="s">
        <v>500</v>
      </c>
      <c r="CH173" s="32" t="s">
        <v>291</v>
      </c>
      <c r="CI173" s="32" t="s">
        <v>95</v>
      </c>
      <c r="CJ173" s="33">
        <v>46174</v>
      </c>
      <c r="CK173" s="33" t="s">
        <v>95</v>
      </c>
      <c r="CL173" s="32" t="s">
        <v>207</v>
      </c>
      <c r="CM173" s="32" t="s">
        <v>106</v>
      </c>
      <c r="CN173" s="32" t="s">
        <v>112</v>
      </c>
      <c r="CO173" s="33">
        <v>46244</v>
      </c>
      <c r="CP173" s="33" t="s">
        <v>95</v>
      </c>
      <c r="CQ173" s="32"/>
      <c r="CR173" t="s">
        <v>99</v>
      </c>
      <c r="CS173" t="s">
        <v>95</v>
      </c>
      <c r="CT173" t="s">
        <v>100</v>
      </c>
      <c r="CU173" t="s">
        <v>100</v>
      </c>
      <c r="CV173" t="s">
        <v>100</v>
      </c>
      <c r="CW173" t="s">
        <v>100</v>
      </c>
      <c r="CX173" t="s">
        <v>100</v>
      </c>
      <c r="CY173" t="s">
        <v>100</v>
      </c>
      <c r="CZ173" t="s">
        <v>100</v>
      </c>
      <c r="DA173" t="s">
        <v>100</v>
      </c>
      <c r="DB173" t="s">
        <v>100</v>
      </c>
      <c r="DC173" t="s">
        <v>100</v>
      </c>
      <c r="DD173" t="s">
        <v>100</v>
      </c>
      <c r="DE173" t="s">
        <v>29</v>
      </c>
      <c r="DF173" t="s">
        <v>100</v>
      </c>
      <c r="DG173" t="s">
        <v>100</v>
      </c>
      <c r="DH173" t="s">
        <v>100</v>
      </c>
      <c r="DI173" t="s">
        <v>100</v>
      </c>
      <c r="DK173" t="str">
        <f>IF(AND(XPlan_raw[[#This Row],[BEng in Electronics]]&lt;&gt;"(tom)",XPlan_raw[[#This Row],[BEng in Electronics]]&lt;&gt;""),CT$11,"")</f>
        <v/>
      </c>
      <c r="DL173" t="str">
        <f>IF(AND(XPlan_raw[[#This Row],[BEng in Mechanical Engineering]]&lt;&gt;"(tom)",XPlan_raw[[#This Row],[BEng in Mechanical Engineering]]&lt;&gt;""),CU$11,"")</f>
        <v/>
      </c>
      <c r="DM173" t="str">
        <f>IF(AND(XPlan_raw[[#This Row],[BEng in Mechatronics]]&lt;&gt;"(tom)",XPlan_raw[[#This Row],[BEng in Mechatronics]]&lt;&gt;""),CV$11,"")</f>
        <v/>
      </c>
      <c r="DN173" t="str">
        <f>IF(AND(XPlan_raw[[#This Row],[BSc in Electronics]]&lt;&gt;"(tom)",XPlan_raw[[#This Row],[BSc in Electronics]]&lt;&gt;""),CW$11,"")</f>
        <v/>
      </c>
      <c r="DO173" t="str">
        <f>IF(AND(XPlan_raw[[#This Row],[BSc in I&amp;B]]&lt;&gt;"(tom)",XPlan_raw[[#This Row],[BSc in I&amp;B]]&lt;&gt;""),CX$11,"")</f>
        <v/>
      </c>
      <c r="DP173" t="str">
        <f>IF(AND(XPlan_raw[[#This Row],[BSc in Software]]&lt;&gt;"(tom)",XPlan_raw[[#This Row],[BSc in Software]]&lt;&gt;""),CY$11,"")</f>
        <v/>
      </c>
      <c r="DQ173" t="str">
        <f>IF(AND(XPlan_raw[[#This Row],[BSc in Mechanical Engineering]]&lt;&gt;"(tom)",XPlan_raw[[#This Row],[BSc in Mechanical Engineering]]&lt;&gt;""),CZ$11,"")</f>
        <v/>
      </c>
      <c r="DR173" t="str">
        <f>IF(AND(XPlan_raw[[#This Row],[BSc in Mechatronic Engineering]]&lt;&gt;"(tom)",XPlan_raw[[#This Row],[BSc in Mechatronic Engineering]]&lt;&gt;""),DA$11,"")</f>
        <v/>
      </c>
      <c r="DS173" t="str">
        <f>IF(AND(XPlan_raw[[#This Row],[MSc in Electronics]]&lt;&gt;"(tom)",XPlan_raw[[#This Row],[MSc in Electronics]]&lt;&gt;""),DB$11,"")</f>
        <v/>
      </c>
      <c r="DT173" t="str">
        <f>IF(AND(XPlan_raw[[#This Row],[MSc in I&amp;B]]&lt;&gt;"(tom)",XPlan_raw[[#This Row],[MSc in I&amp;B]]&lt;&gt;""),DC$11,"")</f>
        <v/>
      </c>
      <c r="DU173" t="str">
        <f>IF(AND(XPlan_raw[[#This Row],[MSc in Pysics and Technology]]&lt;&gt;"(tom)",XPlan_raw[[#This Row],[MSc in Pysics and Technology]]&lt;&gt;""),DD$11,"")</f>
        <v/>
      </c>
      <c r="DV173" t="str">
        <f>IF(AND(XPlan_raw[[#This Row],[MSc in Software]]&lt;&gt;"(tom)",XPlan_raw[[#This Row],[MSc in Software]]&lt;&gt;""),DE$11,"")</f>
        <v>MSc in Software Engineering - Sdb.</v>
      </c>
      <c r="DW173" t="str">
        <f>IF(AND(XPlan_raw[[#This Row],[MSc in Mechanical Engineering]]&lt;&gt;"(tom)",XPlan_raw[[#This Row],[MSc in Mechanical Engineering]]&lt;&gt;""),DF$11,"")</f>
        <v/>
      </c>
      <c r="DX173" t="str">
        <f>IF(AND(XPlan_raw[[#This Row],[MSc in Mechatronic Engineering]]&lt;&gt;"(tom)",XPlan_raw[[#This Row],[MSc in Mechatronic Engineering]]&lt;&gt;""),DG$11,"")</f>
        <v/>
      </c>
      <c r="DY173" t="str">
        <f>IF(AND(XPlan_raw[[#This Row],[MSc in Supply Chain Digitalisation ]]&lt;&gt;"(tom)",XPlan_raw[[#This Row],[MSc in Supply Chain Digitalisation ]]&lt;&gt;""),DH$11,"")</f>
        <v/>
      </c>
      <c r="DZ173" t="str">
        <f>IF(AND(XPlan_raw[[#This Row],[Enkeltfag/Exchange]]&lt;&gt;"(tom)",XPlan_raw[[#This Row],[Enkeltfag/Exchange]]&lt;&gt;""),DI$11,"")</f>
        <v/>
      </c>
    </row>
    <row r="174" spans="2:131" x14ac:dyDescent="0.25">
      <c r="B174" t="str">
        <f>IF(Q174="ja",XPlan_rawFinal[[#This Row],[EKA_kode]],"")</f>
        <v/>
      </c>
      <c r="C174" t="str">
        <f>IF(XPlan[[#This Row],[EKA]]&lt;&gt;"",XPlan_rawFinal[[#This Row],[eka_langtnavn]],"")</f>
        <v/>
      </c>
      <c r="D174" t="str">
        <f>IF(XPlan[[#This Row],[EKA]]&lt;&gt;"",IF(XPlan_rawFinal[[#This Row],[Interne-kode]]&lt;&gt;"(tom)",XPlan_rawFinal[[#This Row],[Interne-kode]],""),"")</f>
        <v/>
      </c>
      <c r="E17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174" t="str">
        <f>IF(XPlan[[#This Row],[EKA]]&lt;&gt;"",IF(XPlan_rawFinal[[#This Row],[Campus]]&lt;&gt;"(tom)",XPlan_rawFinal[[#This Row],[Campus]],""),"")</f>
        <v/>
      </c>
      <c r="H174" t="str">
        <f>IF(XPlan[[#This Row],[EKA]]&lt;&gt;"",IF(OR(XPlan_rawFinal[[#This Row],[Prøveform]]="(tom)",XPlan_rawFinal[[#This Row],[Prøveform]]=""),"",XPlan_rawFinal[[#This Row],[Prøveform]]),"")</f>
        <v/>
      </c>
      <c r="I174" t="str">
        <f>IF(XPlan[[#This Row],[EKA]]&lt;&gt;"",IF(XPlan_rawFinal[[#This Row],[Eksaminator_samlet]]&lt;&gt;"",XPlan_rawFinal[[#This Row],[Eksaminator_samlet]],""),"")</f>
        <v/>
      </c>
      <c r="J174" t="str">
        <f>IF(XPlan[[#This Row],[EKA]]&lt;&gt;"",IF(OR(XPlan_rawFinal[[#This Row],[Censur]]="(tom)",XPlan_rawFinal[[#This Row],[Censur]]=""),"",XPlan_rawFinal[[#This Row],[Censur]]),"")</f>
        <v/>
      </c>
      <c r="K1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4" t="s">
        <v>90</v>
      </c>
      <c r="M174" t="str">
        <f>IF(XPlan[[#This Row],[EKA]]&lt;&gt;"",IF(XPlan_rawFinal[[#This Row],[BEMÆRK]]&lt;&gt;"(tom)",XPlan_rawFinal[[#This Row],[BEMÆRK]],""),"")</f>
        <v/>
      </c>
      <c r="N17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,,,,,,,,,,,,,,MSc in Supply Chain Digitalisation - Sdb.,Exchange students,All exams</v>
      </c>
      <c r="R174" t="s">
        <v>241</v>
      </c>
      <c r="S174" s="34" t="s">
        <v>242</v>
      </c>
      <c r="T174" s="34" t="s">
        <v>95</v>
      </c>
      <c r="U174" s="34" t="s">
        <v>291</v>
      </c>
      <c r="V174" s="34" t="s">
        <v>95</v>
      </c>
      <c r="W174" s="33" t="s">
        <v>95</v>
      </c>
      <c r="X174" s="43"/>
      <c r="Y174" s="31" t="s">
        <v>145</v>
      </c>
      <c r="Z174" s="34" t="s">
        <v>153</v>
      </c>
      <c r="AA174" s="34"/>
      <c r="AB174" s="4" t="s">
        <v>95</v>
      </c>
      <c r="AC174" s="43"/>
      <c r="AD174" s="31"/>
      <c r="AE174" t="s">
        <v>99</v>
      </c>
      <c r="AF174" t="s">
        <v>95</v>
      </c>
      <c r="AG174" s="34" t="s">
        <v>100</v>
      </c>
      <c r="AH174" s="34" t="s">
        <v>100</v>
      </c>
      <c r="AI174" s="34" t="s">
        <v>100</v>
      </c>
      <c r="AJ174" s="34" t="s">
        <v>100</v>
      </c>
      <c r="AK174" s="34" t="s">
        <v>100</v>
      </c>
      <c r="AL174" s="34" t="s">
        <v>100</v>
      </c>
      <c r="AM174" s="34" t="s">
        <v>100</v>
      </c>
      <c r="AN174" s="34" t="s">
        <v>100</v>
      </c>
      <c r="AO174" s="34" t="s">
        <v>100</v>
      </c>
      <c r="AP174" s="34" t="s">
        <v>100</v>
      </c>
      <c r="AQ174" s="34" t="s">
        <v>100</v>
      </c>
      <c r="AR174" s="34" t="s">
        <v>100</v>
      </c>
      <c r="AS174" s="34" t="s">
        <v>100</v>
      </c>
      <c r="AT174" s="34" t="s">
        <v>100</v>
      </c>
      <c r="AU174" t="s">
        <v>32</v>
      </c>
      <c r="AV174" s="34" t="s">
        <v>33</v>
      </c>
      <c r="BD174" s="4"/>
      <c r="BE174" s="4"/>
      <c r="BI174" s="4"/>
      <c r="BJ174" s="4"/>
      <c r="CE174" s="31" t="s">
        <v>150</v>
      </c>
      <c r="CF174" s="32" t="s">
        <v>151</v>
      </c>
      <c r="CG174" s="32" t="s">
        <v>152</v>
      </c>
      <c r="CH174" s="32" t="s">
        <v>167</v>
      </c>
      <c r="CI174" s="32" t="s">
        <v>95</v>
      </c>
      <c r="CJ174" s="33">
        <v>46174</v>
      </c>
      <c r="CK174" s="33" t="s">
        <v>95</v>
      </c>
      <c r="CL174" s="32" t="s">
        <v>145</v>
      </c>
      <c r="CM174" s="32" t="s">
        <v>106</v>
      </c>
      <c r="CN174" s="32" t="s">
        <v>112</v>
      </c>
      <c r="CO174" s="33" t="s">
        <v>95</v>
      </c>
      <c r="CP174" s="33" t="s">
        <v>95</v>
      </c>
      <c r="CQ174" s="32" t="s">
        <v>134</v>
      </c>
      <c r="CR174" t="s">
        <v>99</v>
      </c>
      <c r="CS174" t="s">
        <v>95</v>
      </c>
      <c r="CT174" t="s">
        <v>100</v>
      </c>
      <c r="CU174" t="s">
        <v>100</v>
      </c>
      <c r="CV174" t="s">
        <v>100</v>
      </c>
      <c r="CW174" t="s">
        <v>100</v>
      </c>
      <c r="CX174" t="s">
        <v>100</v>
      </c>
      <c r="CY174" t="s">
        <v>100</v>
      </c>
      <c r="CZ174" t="s">
        <v>100</v>
      </c>
      <c r="DA174" t="s">
        <v>100</v>
      </c>
      <c r="DB174" t="s">
        <v>100</v>
      </c>
      <c r="DC174" t="s">
        <v>100</v>
      </c>
      <c r="DD174" t="s">
        <v>100</v>
      </c>
      <c r="DE174" t="s">
        <v>29</v>
      </c>
      <c r="DF174" t="s">
        <v>100</v>
      </c>
      <c r="DG174" t="s">
        <v>100</v>
      </c>
      <c r="DH174" t="s">
        <v>100</v>
      </c>
      <c r="DI174" t="s">
        <v>100</v>
      </c>
      <c r="DK174" t="str">
        <f>IF(AND(XPlan_raw[[#This Row],[BEng in Electronics]]&lt;&gt;"(tom)",XPlan_raw[[#This Row],[BEng in Electronics]]&lt;&gt;""),CT$11,"")</f>
        <v/>
      </c>
      <c r="DL174" t="str">
        <f>IF(AND(XPlan_raw[[#This Row],[BEng in Mechanical Engineering]]&lt;&gt;"(tom)",XPlan_raw[[#This Row],[BEng in Mechanical Engineering]]&lt;&gt;""),CU$11,"")</f>
        <v/>
      </c>
      <c r="DM174" t="str">
        <f>IF(AND(XPlan_raw[[#This Row],[BEng in Mechatronics]]&lt;&gt;"(tom)",XPlan_raw[[#This Row],[BEng in Mechatronics]]&lt;&gt;""),CV$11,"")</f>
        <v/>
      </c>
      <c r="DN174" t="str">
        <f>IF(AND(XPlan_raw[[#This Row],[BSc in Electronics]]&lt;&gt;"(tom)",XPlan_raw[[#This Row],[BSc in Electronics]]&lt;&gt;""),CW$11,"")</f>
        <v/>
      </c>
      <c r="DO174" t="str">
        <f>IF(AND(XPlan_raw[[#This Row],[BSc in I&amp;B]]&lt;&gt;"(tom)",XPlan_raw[[#This Row],[BSc in I&amp;B]]&lt;&gt;""),CX$11,"")</f>
        <v/>
      </c>
      <c r="DP174" t="str">
        <f>IF(AND(XPlan_raw[[#This Row],[BSc in Software]]&lt;&gt;"(tom)",XPlan_raw[[#This Row],[BSc in Software]]&lt;&gt;""),CY$11,"")</f>
        <v/>
      </c>
      <c r="DQ174" t="str">
        <f>IF(AND(XPlan_raw[[#This Row],[BSc in Mechanical Engineering]]&lt;&gt;"(tom)",XPlan_raw[[#This Row],[BSc in Mechanical Engineering]]&lt;&gt;""),CZ$11,"")</f>
        <v/>
      </c>
      <c r="DR174" t="str">
        <f>IF(AND(XPlan_raw[[#This Row],[BSc in Mechatronic Engineering]]&lt;&gt;"(tom)",XPlan_raw[[#This Row],[BSc in Mechatronic Engineering]]&lt;&gt;""),DA$11,"")</f>
        <v/>
      </c>
      <c r="DS174" t="str">
        <f>IF(AND(XPlan_raw[[#This Row],[MSc in Electronics]]&lt;&gt;"(tom)",XPlan_raw[[#This Row],[MSc in Electronics]]&lt;&gt;""),DB$11,"")</f>
        <v/>
      </c>
      <c r="DT174" t="str">
        <f>IF(AND(XPlan_raw[[#This Row],[MSc in I&amp;B]]&lt;&gt;"(tom)",XPlan_raw[[#This Row],[MSc in I&amp;B]]&lt;&gt;""),DC$11,"")</f>
        <v/>
      </c>
      <c r="DU174" t="str">
        <f>IF(AND(XPlan_raw[[#This Row],[MSc in Pysics and Technology]]&lt;&gt;"(tom)",XPlan_raw[[#This Row],[MSc in Pysics and Technology]]&lt;&gt;""),DD$11,"")</f>
        <v/>
      </c>
      <c r="DV174" t="str">
        <f>IF(AND(XPlan_raw[[#This Row],[MSc in Software]]&lt;&gt;"(tom)",XPlan_raw[[#This Row],[MSc in Software]]&lt;&gt;""),DE$11,"")</f>
        <v>MSc in Software Engineering - Sdb.</v>
      </c>
      <c r="DW174" t="str">
        <f>IF(AND(XPlan_raw[[#This Row],[MSc in Mechanical Engineering]]&lt;&gt;"(tom)",XPlan_raw[[#This Row],[MSc in Mechanical Engineering]]&lt;&gt;""),DF$11,"")</f>
        <v/>
      </c>
      <c r="DX174" t="str">
        <f>IF(AND(XPlan_raw[[#This Row],[MSc in Mechatronic Engineering]]&lt;&gt;"(tom)",XPlan_raw[[#This Row],[MSc in Mechatronic Engineering]]&lt;&gt;""),DG$11,"")</f>
        <v/>
      </c>
      <c r="DY174" t="str">
        <f>IF(AND(XPlan_raw[[#This Row],[MSc in Supply Chain Digitalisation ]]&lt;&gt;"(tom)",XPlan_raw[[#This Row],[MSc in Supply Chain Digitalisation ]]&lt;&gt;""),DH$11,"")</f>
        <v/>
      </c>
      <c r="DZ174" t="str">
        <f>IF(AND(XPlan_raw[[#This Row],[Enkeltfag/Exchange]]&lt;&gt;"(tom)",XPlan_raw[[#This Row],[Enkeltfag/Exchange]]&lt;&gt;""),DI$11,"")</f>
        <v/>
      </c>
    </row>
    <row r="175" spans="2:131" x14ac:dyDescent="0.25">
      <c r="B175" t="str">
        <f>IF(Q175="ja",XPlan_rawFinal[[#This Row],[EKA_kode]],"")</f>
        <v/>
      </c>
      <c r="C175" t="str">
        <f>IF(XPlan[[#This Row],[EKA]]&lt;&gt;"",XPlan_rawFinal[[#This Row],[eka_langtnavn]],"")</f>
        <v/>
      </c>
      <c r="D175" t="str">
        <f>IF(XPlan[[#This Row],[EKA]]&lt;&gt;"",IF(XPlan_rawFinal[[#This Row],[Interne-kode]]&lt;&gt;"(tom)",XPlan_rawFinal[[#This Row],[Interne-kode]],""),"")</f>
        <v/>
      </c>
      <c r="E17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175" t="str">
        <f>IF(XPlan[[#This Row],[EKA]]&lt;&gt;"",IF(XPlan_rawFinal[[#This Row],[Campus]]&lt;&gt;"(tom)",XPlan_rawFinal[[#This Row],[Campus]],""),"")</f>
        <v/>
      </c>
      <c r="H175" t="str">
        <f>IF(XPlan[[#This Row],[EKA]]&lt;&gt;"",IF(OR(XPlan_rawFinal[[#This Row],[Prøveform]]="(tom)",XPlan_rawFinal[[#This Row],[Prøveform]]=""),"",XPlan_rawFinal[[#This Row],[Prøveform]]),"")</f>
        <v/>
      </c>
      <c r="I175" t="str">
        <f>IF(XPlan[[#This Row],[EKA]]&lt;&gt;"",IF(XPlan_rawFinal[[#This Row],[Eksaminator_samlet]]&lt;&gt;"",XPlan_rawFinal[[#This Row],[Eksaminator_samlet]],""),"")</f>
        <v/>
      </c>
      <c r="J175" t="str">
        <f>IF(XPlan[[#This Row],[EKA]]&lt;&gt;"",IF(OR(XPlan_rawFinal[[#This Row],[Censur]]="(tom)",XPlan_rawFinal[[#This Row],[Censur]]=""),"",XPlan_rawFinal[[#This Row],[Censur]]),"")</f>
        <v/>
      </c>
      <c r="K1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5" t="s">
        <v>90</v>
      </c>
      <c r="M175" t="str">
        <f>IF(XPlan[[#This Row],[EKA]]&lt;&gt;"",IF(XPlan_rawFinal[[#This Row],[BEMÆRK]]&lt;&gt;"(tom)",XPlan_rawFinal[[#This Row],[BEMÆRK]],""),"")</f>
        <v/>
      </c>
      <c r="N17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S175" s="34"/>
      <c r="T175" s="34"/>
      <c r="U175" s="34"/>
      <c r="V175" s="34"/>
      <c r="W175" s="33"/>
      <c r="X175" s="43"/>
      <c r="Y175" s="31"/>
      <c r="Z175" s="34"/>
      <c r="AA175" s="34"/>
      <c r="AC175" s="43"/>
      <c r="AD175" s="31"/>
      <c r="AG175" s="34" t="s">
        <v>100</v>
      </c>
      <c r="AH175" s="34" t="s">
        <v>100</v>
      </c>
      <c r="AI175" s="34" t="s">
        <v>100</v>
      </c>
      <c r="AJ175" s="34" t="s">
        <v>100</v>
      </c>
      <c r="AK175" s="34" t="s">
        <v>100</v>
      </c>
      <c r="AL175" s="34" t="s">
        <v>100</v>
      </c>
      <c r="AM175" s="34" t="s">
        <v>100</v>
      </c>
      <c r="AN175" s="34" t="s">
        <v>100</v>
      </c>
      <c r="AO175" s="34" t="s">
        <v>100</v>
      </c>
      <c r="AP175" s="34" t="s">
        <v>100</v>
      </c>
      <c r="AQ175" s="34" t="s">
        <v>100</v>
      </c>
      <c r="AR175" s="34" t="s">
        <v>100</v>
      </c>
      <c r="AS175" s="34" t="s">
        <v>100</v>
      </c>
      <c r="AT175" s="34" t="s">
        <v>100</v>
      </c>
      <c r="AU175" t="s">
        <v>100</v>
      </c>
      <c r="AV175" s="34" t="s">
        <v>100</v>
      </c>
      <c r="BD175" s="4"/>
      <c r="BE175" s="4"/>
      <c r="BI175" s="4"/>
      <c r="BJ175" s="4"/>
      <c r="CE175" s="31"/>
      <c r="CF175" s="32"/>
      <c r="CG175" s="32"/>
      <c r="CH175" s="32"/>
      <c r="CI175" s="32"/>
      <c r="CJ175" s="33"/>
      <c r="CK175" s="33"/>
      <c r="CL175" s="32"/>
      <c r="CM175" s="32"/>
      <c r="CN175" s="32"/>
      <c r="CO175" s="33"/>
      <c r="CP175" s="33"/>
      <c r="CQ175" s="32"/>
      <c r="CT175" t="s">
        <v>100</v>
      </c>
      <c r="CU175" t="s">
        <v>100</v>
      </c>
      <c r="CV175" t="s">
        <v>100</v>
      </c>
      <c r="CW175" t="s">
        <v>100</v>
      </c>
      <c r="CX175" t="s">
        <v>100</v>
      </c>
      <c r="CY175" t="s">
        <v>100</v>
      </c>
      <c r="CZ175" t="s">
        <v>100</v>
      </c>
      <c r="DA175" t="s">
        <v>100</v>
      </c>
      <c r="DB175" t="s">
        <v>100</v>
      </c>
      <c r="DC175" t="s">
        <v>100</v>
      </c>
      <c r="DD175" t="s">
        <v>100</v>
      </c>
      <c r="DE175" t="s">
        <v>100</v>
      </c>
      <c r="DF175" t="s">
        <v>100</v>
      </c>
      <c r="DG175" t="s">
        <v>100</v>
      </c>
      <c r="DH175" t="s">
        <v>100</v>
      </c>
      <c r="DI175" t="s">
        <v>100</v>
      </c>
      <c r="DK175" t="str">
        <f>IF(AND(XPlan_raw[[#This Row],[BEng in Electronics]]&lt;&gt;"(tom)",XPlan_raw[[#This Row],[BEng in Electronics]]&lt;&gt;""),CT$11,"")</f>
        <v/>
      </c>
      <c r="DL175" t="str">
        <f>IF(AND(XPlan_raw[[#This Row],[BEng in Mechanical Engineering]]&lt;&gt;"(tom)",XPlan_raw[[#This Row],[BEng in Mechanical Engineering]]&lt;&gt;""),CU$11,"")</f>
        <v/>
      </c>
      <c r="DM175" t="str">
        <f>IF(AND(XPlan_raw[[#This Row],[BEng in Mechatronics]]&lt;&gt;"(tom)",XPlan_raw[[#This Row],[BEng in Mechatronics]]&lt;&gt;""),CV$11,"")</f>
        <v/>
      </c>
      <c r="DN175" t="str">
        <f>IF(AND(XPlan_raw[[#This Row],[BSc in Electronics]]&lt;&gt;"(tom)",XPlan_raw[[#This Row],[BSc in Electronics]]&lt;&gt;""),CW$11,"")</f>
        <v/>
      </c>
      <c r="DO175" t="str">
        <f>IF(AND(XPlan_raw[[#This Row],[BSc in I&amp;B]]&lt;&gt;"(tom)",XPlan_raw[[#This Row],[BSc in I&amp;B]]&lt;&gt;""),CX$11,"")</f>
        <v/>
      </c>
      <c r="DP175" t="str">
        <f>IF(AND(XPlan_raw[[#This Row],[BSc in Software]]&lt;&gt;"(tom)",XPlan_raw[[#This Row],[BSc in Software]]&lt;&gt;""),CY$11,"")</f>
        <v/>
      </c>
      <c r="DQ175" t="str">
        <f>IF(AND(XPlan_raw[[#This Row],[BSc in Mechanical Engineering]]&lt;&gt;"(tom)",XPlan_raw[[#This Row],[BSc in Mechanical Engineering]]&lt;&gt;""),CZ$11,"")</f>
        <v/>
      </c>
      <c r="DR175" t="str">
        <f>IF(AND(XPlan_raw[[#This Row],[BSc in Mechatronic Engineering]]&lt;&gt;"(tom)",XPlan_raw[[#This Row],[BSc in Mechatronic Engineering]]&lt;&gt;""),DA$11,"")</f>
        <v/>
      </c>
      <c r="DS175" t="str">
        <f>IF(AND(XPlan_raw[[#This Row],[MSc in Electronics]]&lt;&gt;"(tom)",XPlan_raw[[#This Row],[MSc in Electronics]]&lt;&gt;""),DB$11,"")</f>
        <v/>
      </c>
      <c r="DT175" t="str">
        <f>IF(AND(XPlan_raw[[#This Row],[MSc in I&amp;B]]&lt;&gt;"(tom)",XPlan_raw[[#This Row],[MSc in I&amp;B]]&lt;&gt;""),DC$11,"")</f>
        <v/>
      </c>
      <c r="DU175" t="str">
        <f>IF(AND(XPlan_raw[[#This Row],[MSc in Pysics and Technology]]&lt;&gt;"(tom)",XPlan_raw[[#This Row],[MSc in Pysics and Technology]]&lt;&gt;""),DD$11,"")</f>
        <v/>
      </c>
      <c r="DV175" t="str">
        <f>IF(AND(XPlan_raw[[#This Row],[MSc in Software]]&lt;&gt;"(tom)",XPlan_raw[[#This Row],[MSc in Software]]&lt;&gt;""),DE$11,"")</f>
        <v/>
      </c>
      <c r="DW175" t="str">
        <f>IF(AND(XPlan_raw[[#This Row],[MSc in Mechanical Engineering]]&lt;&gt;"(tom)",XPlan_raw[[#This Row],[MSc in Mechanical Engineering]]&lt;&gt;""),DF$11,"")</f>
        <v/>
      </c>
      <c r="DX175" t="str">
        <f>IF(AND(XPlan_raw[[#This Row],[MSc in Mechatronic Engineering]]&lt;&gt;"(tom)",XPlan_raw[[#This Row],[MSc in Mechatronic Engineering]]&lt;&gt;""),DG$11,"")</f>
        <v/>
      </c>
      <c r="DY175" t="str">
        <f>IF(AND(XPlan_raw[[#This Row],[MSc in Supply Chain Digitalisation ]]&lt;&gt;"(tom)",XPlan_raw[[#This Row],[MSc in Supply Chain Digitalisation ]]&lt;&gt;""),DH$11,"")</f>
        <v/>
      </c>
      <c r="DZ175" t="str">
        <f>IF(AND(XPlan_raw[[#This Row],[Enkeltfag/Exchange]]&lt;&gt;"(tom)",XPlan_raw[[#This Row],[Enkeltfag/Exchange]]&lt;&gt;""),DI$11,"")</f>
        <v/>
      </c>
    </row>
    <row r="176" spans="2:131" x14ac:dyDescent="0.25">
      <c r="B176" t="str">
        <f>IF(Q176="ja",XPlan_rawFinal[[#This Row],[EKA_kode]],"")</f>
        <v/>
      </c>
      <c r="C176" t="str">
        <f>IF(XPlan[[#This Row],[EKA]]&lt;&gt;"",XPlan_rawFinal[[#This Row],[eka_langtnavn]],"")</f>
        <v/>
      </c>
      <c r="D176" t="str">
        <f>IF(XPlan[[#This Row],[EKA]]&lt;&gt;"",IF(XPlan_rawFinal[[#This Row],[Interne-kode]]&lt;&gt;"(tom)",XPlan_rawFinal[[#This Row],[Interne-kode]],""),"")</f>
        <v/>
      </c>
      <c r="E17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176" t="str">
        <f>IF(XPlan[[#This Row],[EKA]]&lt;&gt;"",IF(XPlan_rawFinal[[#This Row],[Campus]]&lt;&gt;"(tom)",XPlan_rawFinal[[#This Row],[Campus]],""),"")</f>
        <v/>
      </c>
      <c r="H176" t="str">
        <f>IF(XPlan[[#This Row],[EKA]]&lt;&gt;"",IF(OR(XPlan_rawFinal[[#This Row],[Prøveform]]="(tom)",XPlan_rawFinal[[#This Row],[Prøveform]]=""),"",XPlan_rawFinal[[#This Row],[Prøveform]]),"")</f>
        <v/>
      </c>
      <c r="I176" t="str">
        <f>IF(XPlan[[#This Row],[EKA]]&lt;&gt;"",IF(XPlan_rawFinal[[#This Row],[Eksaminator_samlet]]&lt;&gt;"",XPlan_rawFinal[[#This Row],[Eksaminator_samlet]],""),"")</f>
        <v/>
      </c>
      <c r="J176" t="str">
        <f>IF(XPlan[[#This Row],[EKA]]&lt;&gt;"",IF(OR(XPlan_rawFinal[[#This Row],[Censur]]="(tom)",XPlan_rawFinal[[#This Row],[Censur]]=""),"",XPlan_rawFinal[[#This Row],[Censur]]),"")</f>
        <v/>
      </c>
      <c r="K1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6" t="s">
        <v>90</v>
      </c>
      <c r="M176" t="str">
        <f>IF(XPlan[[#This Row],[EKA]]&lt;&gt;"",IF(XPlan_rawFinal[[#This Row],[BEMÆRK]]&lt;&gt;"(tom)",XPlan_rawFinal[[#This Row],[BEMÆRK]],""),"")</f>
        <v/>
      </c>
      <c r="N17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S176" s="34"/>
      <c r="T176" s="34"/>
      <c r="U176" s="34"/>
      <c r="V176" s="34"/>
      <c r="W176" s="33"/>
      <c r="X176" s="43"/>
      <c r="Y176" s="31"/>
      <c r="Z176" s="34"/>
      <c r="AA176" s="34"/>
      <c r="AC176" s="43"/>
      <c r="AD176" s="31"/>
      <c r="AG176" s="34" t="s">
        <v>100</v>
      </c>
      <c r="AH176" s="34" t="s">
        <v>100</v>
      </c>
      <c r="AI176" s="34" t="s">
        <v>100</v>
      </c>
      <c r="AJ176" s="34" t="s">
        <v>100</v>
      </c>
      <c r="AK176" s="34" t="s">
        <v>100</v>
      </c>
      <c r="AL176" s="34" t="s">
        <v>100</v>
      </c>
      <c r="AM176" s="34" t="s">
        <v>100</v>
      </c>
      <c r="AN176" s="34" t="s">
        <v>100</v>
      </c>
      <c r="AO176" s="34" t="s">
        <v>100</v>
      </c>
      <c r="AP176" s="34" t="s">
        <v>100</v>
      </c>
      <c r="AQ176" s="34" t="s">
        <v>100</v>
      </c>
      <c r="AR176" s="34" t="s">
        <v>100</v>
      </c>
      <c r="AS176" s="34" t="s">
        <v>100</v>
      </c>
      <c r="AT176" s="34" t="s">
        <v>100</v>
      </c>
      <c r="AU176" t="s">
        <v>100</v>
      </c>
      <c r="AV176" s="34" t="s">
        <v>100</v>
      </c>
      <c r="BD176" s="4"/>
      <c r="BE176" s="4"/>
      <c r="BI176" s="4"/>
      <c r="BJ176" s="4"/>
      <c r="CE176" s="31"/>
      <c r="CF176" s="32"/>
      <c r="CG176" s="32"/>
      <c r="CH176" s="32"/>
      <c r="CI176" s="32"/>
      <c r="CJ176" s="33"/>
      <c r="CK176" s="33"/>
      <c r="CL176" s="32"/>
      <c r="CM176" s="32"/>
      <c r="CN176" s="32"/>
      <c r="CO176" s="33"/>
      <c r="CP176" s="33"/>
      <c r="CQ176" s="32"/>
      <c r="CT176" t="s">
        <v>100</v>
      </c>
      <c r="CU176" t="s">
        <v>100</v>
      </c>
      <c r="CV176" t="s">
        <v>100</v>
      </c>
      <c r="CW176" t="s">
        <v>100</v>
      </c>
      <c r="CX176" t="s">
        <v>100</v>
      </c>
      <c r="CY176" t="s">
        <v>100</v>
      </c>
      <c r="CZ176" t="s">
        <v>100</v>
      </c>
      <c r="DA176" t="s">
        <v>100</v>
      </c>
      <c r="DB176" t="s">
        <v>100</v>
      </c>
      <c r="DC176" t="s">
        <v>100</v>
      </c>
      <c r="DD176" t="s">
        <v>100</v>
      </c>
      <c r="DE176" t="s">
        <v>100</v>
      </c>
      <c r="DF176" t="s">
        <v>100</v>
      </c>
      <c r="DG176" t="s">
        <v>100</v>
      </c>
      <c r="DH176" t="s">
        <v>100</v>
      </c>
      <c r="DI176" t="s">
        <v>100</v>
      </c>
      <c r="DK176" t="str">
        <f>IF(AND(XPlan_raw[[#This Row],[BEng in Electronics]]&lt;&gt;"(tom)",XPlan_raw[[#This Row],[BEng in Electronics]]&lt;&gt;""),CT$11,"")</f>
        <v/>
      </c>
      <c r="DL176" t="str">
        <f>IF(AND(XPlan_raw[[#This Row],[BEng in Mechanical Engineering]]&lt;&gt;"(tom)",XPlan_raw[[#This Row],[BEng in Mechanical Engineering]]&lt;&gt;""),CU$11,"")</f>
        <v/>
      </c>
      <c r="DM176" t="str">
        <f>IF(AND(XPlan_raw[[#This Row],[BEng in Mechatronics]]&lt;&gt;"(tom)",XPlan_raw[[#This Row],[BEng in Mechatronics]]&lt;&gt;""),CV$11,"")</f>
        <v/>
      </c>
      <c r="DN176" t="str">
        <f>IF(AND(XPlan_raw[[#This Row],[BSc in Electronics]]&lt;&gt;"(tom)",XPlan_raw[[#This Row],[BSc in Electronics]]&lt;&gt;""),CW$11,"")</f>
        <v/>
      </c>
      <c r="DO176" t="str">
        <f>IF(AND(XPlan_raw[[#This Row],[BSc in I&amp;B]]&lt;&gt;"(tom)",XPlan_raw[[#This Row],[BSc in I&amp;B]]&lt;&gt;""),CX$11,"")</f>
        <v/>
      </c>
      <c r="DP176" t="str">
        <f>IF(AND(XPlan_raw[[#This Row],[BSc in Software]]&lt;&gt;"(tom)",XPlan_raw[[#This Row],[BSc in Software]]&lt;&gt;""),CY$11,"")</f>
        <v/>
      </c>
      <c r="DQ176" t="str">
        <f>IF(AND(XPlan_raw[[#This Row],[BSc in Mechanical Engineering]]&lt;&gt;"(tom)",XPlan_raw[[#This Row],[BSc in Mechanical Engineering]]&lt;&gt;""),CZ$11,"")</f>
        <v/>
      </c>
      <c r="DR176" t="str">
        <f>IF(AND(XPlan_raw[[#This Row],[BSc in Mechatronic Engineering]]&lt;&gt;"(tom)",XPlan_raw[[#This Row],[BSc in Mechatronic Engineering]]&lt;&gt;""),DA$11,"")</f>
        <v/>
      </c>
      <c r="DS176" t="str">
        <f>IF(AND(XPlan_raw[[#This Row],[MSc in Electronics]]&lt;&gt;"(tom)",XPlan_raw[[#This Row],[MSc in Electronics]]&lt;&gt;""),DB$11,"")</f>
        <v/>
      </c>
      <c r="DT176" t="str">
        <f>IF(AND(XPlan_raw[[#This Row],[MSc in I&amp;B]]&lt;&gt;"(tom)",XPlan_raw[[#This Row],[MSc in I&amp;B]]&lt;&gt;""),DC$11,"")</f>
        <v/>
      </c>
      <c r="DU176" t="str">
        <f>IF(AND(XPlan_raw[[#This Row],[MSc in Pysics and Technology]]&lt;&gt;"(tom)",XPlan_raw[[#This Row],[MSc in Pysics and Technology]]&lt;&gt;""),DD$11,"")</f>
        <v/>
      </c>
      <c r="DV176" t="str">
        <f>IF(AND(XPlan_raw[[#This Row],[MSc in Software]]&lt;&gt;"(tom)",XPlan_raw[[#This Row],[MSc in Software]]&lt;&gt;""),DE$11,"")</f>
        <v/>
      </c>
      <c r="DW176" t="str">
        <f>IF(AND(XPlan_raw[[#This Row],[MSc in Mechanical Engineering]]&lt;&gt;"(tom)",XPlan_raw[[#This Row],[MSc in Mechanical Engineering]]&lt;&gt;""),DF$11,"")</f>
        <v/>
      </c>
      <c r="DX176" t="str">
        <f>IF(AND(XPlan_raw[[#This Row],[MSc in Mechatronic Engineering]]&lt;&gt;"(tom)",XPlan_raw[[#This Row],[MSc in Mechatronic Engineering]]&lt;&gt;""),DG$11,"")</f>
        <v/>
      </c>
      <c r="DY176" t="str">
        <f>IF(AND(XPlan_raw[[#This Row],[MSc in Supply Chain Digitalisation ]]&lt;&gt;"(tom)",XPlan_raw[[#This Row],[MSc in Supply Chain Digitalisation ]]&lt;&gt;""),DH$11,"")</f>
        <v/>
      </c>
      <c r="DZ176" t="str">
        <f>IF(AND(XPlan_raw[[#This Row],[Enkeltfag/Exchange]]&lt;&gt;"(tom)",XPlan_raw[[#This Row],[Enkeltfag/Exchange]]&lt;&gt;""),DI$11,"")</f>
        <v/>
      </c>
    </row>
    <row r="177" spans="2:130" x14ac:dyDescent="0.25">
      <c r="B177" t="str">
        <f>IF(Q177="ja",XPlan_rawFinal[[#This Row],[EKA_kode]],"")</f>
        <v/>
      </c>
      <c r="C177" t="str">
        <f>IF(XPlan[[#This Row],[EKA]]&lt;&gt;"",XPlan_rawFinal[[#This Row],[eka_langtnavn]],"")</f>
        <v/>
      </c>
      <c r="D177" t="str">
        <f>IF(XPlan[[#This Row],[EKA]]&lt;&gt;"",IF(XPlan_rawFinal[[#This Row],[Interne-kode]]&lt;&gt;"(tom)",XPlan_rawFinal[[#This Row],[Interne-kode]],""),"")</f>
        <v/>
      </c>
      <c r="E17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177" t="str">
        <f>IF(XPlan[[#This Row],[EKA]]&lt;&gt;"",IF(XPlan_rawFinal[[#This Row],[Campus]]&lt;&gt;"(tom)",XPlan_rawFinal[[#This Row],[Campus]],""),"")</f>
        <v/>
      </c>
      <c r="H177" t="str">
        <f>IF(XPlan[[#This Row],[EKA]]&lt;&gt;"",IF(OR(XPlan_rawFinal[[#This Row],[Prøveform]]="(tom)",XPlan_rawFinal[[#This Row],[Prøveform]]=""),"",XPlan_rawFinal[[#This Row],[Prøveform]]),"")</f>
        <v/>
      </c>
      <c r="I177" t="str">
        <f>IF(XPlan[[#This Row],[EKA]]&lt;&gt;"",IF(XPlan_rawFinal[[#This Row],[Eksaminator_samlet]]&lt;&gt;"",XPlan_rawFinal[[#This Row],[Eksaminator_samlet]],""),"")</f>
        <v/>
      </c>
      <c r="J177" t="str">
        <f>IF(XPlan[[#This Row],[EKA]]&lt;&gt;"",IF(OR(XPlan_rawFinal[[#This Row],[Censur]]="(tom)",XPlan_rawFinal[[#This Row],[Censur]]=""),"",XPlan_rawFinal[[#This Row],[Censur]]),"")</f>
        <v/>
      </c>
      <c r="K1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7" t="s">
        <v>90</v>
      </c>
      <c r="M177" t="str">
        <f>IF(XPlan[[#This Row],[EKA]]&lt;&gt;"",IF(XPlan_rawFinal[[#This Row],[BEMÆRK]]&lt;&gt;"(tom)",XPlan_rawFinal[[#This Row],[BEMÆRK]],""),"")</f>
        <v/>
      </c>
      <c r="N17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R177" s="5"/>
      <c r="S177" s="45"/>
      <c r="T177" s="34"/>
      <c r="U177" s="45"/>
      <c r="V177" s="34"/>
      <c r="W177" s="33"/>
      <c r="X177" s="43"/>
      <c r="Y177" s="46"/>
      <c r="Z177" s="34"/>
      <c r="AA177" s="45"/>
      <c r="AC177" s="47"/>
      <c r="AD177" s="31"/>
      <c r="AG177" s="34" t="s">
        <v>100</v>
      </c>
      <c r="AH177" s="34" t="s">
        <v>100</v>
      </c>
      <c r="AI177" s="34" t="s">
        <v>100</v>
      </c>
      <c r="AJ177" s="34" t="s">
        <v>100</v>
      </c>
      <c r="AK177" s="34" t="s">
        <v>100</v>
      </c>
      <c r="AL177" s="34" t="s">
        <v>100</v>
      </c>
      <c r="AM177" s="34" t="s">
        <v>100</v>
      </c>
      <c r="AN177" s="34" t="s">
        <v>100</v>
      </c>
      <c r="AO177" s="34" t="s">
        <v>100</v>
      </c>
      <c r="AP177" s="34" t="s">
        <v>100</v>
      </c>
      <c r="AQ177" s="34" t="s">
        <v>100</v>
      </c>
      <c r="AR177" s="34" t="s">
        <v>100</v>
      </c>
      <c r="AS177" s="34" t="s">
        <v>100</v>
      </c>
      <c r="AT177" s="34" t="s">
        <v>100</v>
      </c>
      <c r="AU177" t="s">
        <v>100</v>
      </c>
      <c r="AV177" s="34" t="s">
        <v>100</v>
      </c>
      <c r="BD177" s="4"/>
      <c r="BE177" s="4"/>
      <c r="BI177" s="4"/>
      <c r="BJ177" s="4"/>
      <c r="CE177" s="31"/>
      <c r="CF177" s="32"/>
      <c r="CG177" s="32"/>
      <c r="CH177" s="32"/>
      <c r="CI177" s="32"/>
      <c r="CJ177" s="33"/>
      <c r="CK177" s="33"/>
      <c r="CL177" s="32"/>
      <c r="CM177" s="34"/>
      <c r="CN177" s="32"/>
      <c r="CO177" s="33"/>
      <c r="CP177" s="33"/>
      <c r="CQ177" s="32"/>
      <c r="CT177" t="s">
        <v>100</v>
      </c>
      <c r="CU177" t="s">
        <v>100</v>
      </c>
      <c r="CV177" t="s">
        <v>100</v>
      </c>
      <c r="CW177" t="s">
        <v>100</v>
      </c>
      <c r="CX177" t="s">
        <v>100</v>
      </c>
      <c r="CY177" t="s">
        <v>100</v>
      </c>
      <c r="CZ177" t="s">
        <v>100</v>
      </c>
      <c r="DA177" t="s">
        <v>100</v>
      </c>
      <c r="DB177" t="s">
        <v>100</v>
      </c>
      <c r="DC177" t="s">
        <v>100</v>
      </c>
      <c r="DD177" t="s">
        <v>100</v>
      </c>
      <c r="DE177" t="s">
        <v>100</v>
      </c>
      <c r="DF177" t="s">
        <v>100</v>
      </c>
      <c r="DG177" t="s">
        <v>100</v>
      </c>
      <c r="DH177" t="s">
        <v>100</v>
      </c>
      <c r="DI177" t="s">
        <v>100</v>
      </c>
      <c r="DK177" t="str">
        <f>IF(AND(XPlan_raw[[#This Row],[BEng in Electronics]]&lt;&gt;"(tom)",XPlan_raw[[#This Row],[BEng in Electronics]]&lt;&gt;""),CT$11,"")</f>
        <v/>
      </c>
      <c r="DL177" t="str">
        <f>IF(AND(XPlan_raw[[#This Row],[BEng in Mechanical Engineering]]&lt;&gt;"(tom)",XPlan_raw[[#This Row],[BEng in Mechanical Engineering]]&lt;&gt;""),CU$11,"")</f>
        <v/>
      </c>
      <c r="DM177" t="str">
        <f>IF(AND(XPlan_raw[[#This Row],[BEng in Mechatronics]]&lt;&gt;"(tom)",XPlan_raw[[#This Row],[BEng in Mechatronics]]&lt;&gt;""),CV$11,"")</f>
        <v/>
      </c>
      <c r="DN177" t="str">
        <f>IF(AND(XPlan_raw[[#This Row],[BSc in Electronics]]&lt;&gt;"(tom)",XPlan_raw[[#This Row],[BSc in Electronics]]&lt;&gt;""),CW$11,"")</f>
        <v/>
      </c>
      <c r="DO177" t="str">
        <f>IF(AND(XPlan_raw[[#This Row],[BSc in I&amp;B]]&lt;&gt;"(tom)",XPlan_raw[[#This Row],[BSc in I&amp;B]]&lt;&gt;""),CX$11,"")</f>
        <v/>
      </c>
      <c r="DP177" t="str">
        <f>IF(AND(XPlan_raw[[#This Row],[BSc in Software]]&lt;&gt;"(tom)",XPlan_raw[[#This Row],[BSc in Software]]&lt;&gt;""),CY$11,"")</f>
        <v/>
      </c>
      <c r="DQ177" t="str">
        <f>IF(AND(XPlan_raw[[#This Row],[BSc in Mechanical Engineering]]&lt;&gt;"(tom)",XPlan_raw[[#This Row],[BSc in Mechanical Engineering]]&lt;&gt;""),CZ$11,"")</f>
        <v/>
      </c>
      <c r="DR177" t="str">
        <f>IF(AND(XPlan_raw[[#This Row],[BSc in Mechatronic Engineering]]&lt;&gt;"(tom)",XPlan_raw[[#This Row],[BSc in Mechatronic Engineering]]&lt;&gt;""),DA$11,"")</f>
        <v/>
      </c>
      <c r="DS177" t="str">
        <f>IF(AND(XPlan_raw[[#This Row],[MSc in Electronics]]&lt;&gt;"(tom)",XPlan_raw[[#This Row],[MSc in Electronics]]&lt;&gt;""),DB$11,"")</f>
        <v/>
      </c>
      <c r="DT177" t="str">
        <f>IF(AND(XPlan_raw[[#This Row],[MSc in I&amp;B]]&lt;&gt;"(tom)",XPlan_raw[[#This Row],[MSc in I&amp;B]]&lt;&gt;""),DC$11,"")</f>
        <v/>
      </c>
      <c r="DU177" t="str">
        <f>IF(AND(XPlan_raw[[#This Row],[MSc in Pysics and Technology]]&lt;&gt;"(tom)",XPlan_raw[[#This Row],[MSc in Pysics and Technology]]&lt;&gt;""),DD$11,"")</f>
        <v/>
      </c>
      <c r="DV177" t="str">
        <f>IF(AND(XPlan_raw[[#This Row],[MSc in Software]]&lt;&gt;"(tom)",XPlan_raw[[#This Row],[MSc in Software]]&lt;&gt;""),DE$11,"")</f>
        <v/>
      </c>
      <c r="DW177" t="str">
        <f>IF(AND(XPlan_raw[[#This Row],[MSc in Mechanical Engineering]]&lt;&gt;"(tom)",XPlan_raw[[#This Row],[MSc in Mechanical Engineering]]&lt;&gt;""),DF$11,"")</f>
        <v/>
      </c>
      <c r="DX177" t="str">
        <f>IF(AND(XPlan_raw[[#This Row],[MSc in Mechatronic Engineering]]&lt;&gt;"(tom)",XPlan_raw[[#This Row],[MSc in Mechatronic Engineering]]&lt;&gt;""),DG$11,"")</f>
        <v/>
      </c>
      <c r="DY177" t="str">
        <f>IF(AND(XPlan_raw[[#This Row],[MSc in Supply Chain Digitalisation ]]&lt;&gt;"(tom)",XPlan_raw[[#This Row],[MSc in Supply Chain Digitalisation ]]&lt;&gt;""),DH$11,"")</f>
        <v/>
      </c>
      <c r="DZ177" t="str">
        <f>IF(AND(XPlan_raw[[#This Row],[Enkeltfag/Exchange]]&lt;&gt;"(tom)",XPlan_raw[[#This Row],[Enkeltfag/Exchange]]&lt;&gt;""),DI$11,"")</f>
        <v/>
      </c>
    </row>
    <row r="178" spans="2:130" x14ac:dyDescent="0.25">
      <c r="B178" t="str">
        <f>IF(Q178="ja",XPlan_rawFinal[[#This Row],[EKA_kode]],"")</f>
        <v/>
      </c>
      <c r="C178" t="e">
        <f>IF(XPlan[[#This Row],[EKA]]&lt;&gt;"",XPlan_rawFinal[[#This Row],[eka_langtnavn]],"")</f>
        <v>#VALUE!</v>
      </c>
      <c r="D178" t="e">
        <f>IF(XPlan[[#This Row],[EKA]]&lt;&gt;"",IF(XPlan_rawFinal[[#This Row],[Interne-kode]]&lt;&gt;"(tom)",XPlan_rawFinal[[#This Row],[Interne-kode]],""),"")</f>
        <v>#VALUE!</v>
      </c>
      <c r="E178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7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78" t="e">
        <f>IF(XPlan[[#This Row],[EKA]]&lt;&gt;"",IF(XPlan_rawFinal[[#This Row],[Campus]]&lt;&gt;"(tom)",XPlan_rawFinal[[#This Row],[Campus]],""),"")</f>
        <v>#VALUE!</v>
      </c>
      <c r="H178" t="e">
        <f>IF(XPlan[[#This Row],[EKA]]&lt;&gt;"",IF(OR(XPlan_rawFinal[[#This Row],[Prøveform]]="(tom)",XPlan_rawFinal[[#This Row],[Prøveform]]=""),"",XPlan_rawFinal[[#This Row],[Prøveform]]),"")</f>
        <v>#VALUE!</v>
      </c>
      <c r="I178" t="e">
        <f>IF(XPlan[[#This Row],[EKA]]&lt;&gt;"",IF(XPlan_rawFinal[[#This Row],[Eksaminator_samlet]]&lt;&gt;"",XPlan_rawFinal[[#This Row],[Eksaminator_samlet]],""),"")</f>
        <v>#VALUE!</v>
      </c>
      <c r="J178" t="e">
        <f>IF(XPlan[[#This Row],[EKA]]&lt;&gt;"",IF(OR(XPlan_rawFinal[[#This Row],[Censur]]="(tom)",XPlan_rawFinal[[#This Row],[Censur]]=""),"",XPlan_rawFinal[[#This Row],[Censur]]),"")</f>
        <v>#VALUE!</v>
      </c>
      <c r="K17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78" t="s">
        <v>90</v>
      </c>
      <c r="M178" t="e">
        <f>IF(XPlan[[#This Row],[EKA]]&lt;&gt;"",IF(XPlan_rawFinal[[#This Row],[BEMÆRK]]&lt;&gt;"(tom)",XPlan_rawFinal[[#This Row],[BEMÆRK]],""),"")</f>
        <v>#VALUE!</v>
      </c>
      <c r="N17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R178" s="5"/>
      <c r="S178" s="45"/>
      <c r="T178" s="34"/>
      <c r="U178" s="45"/>
      <c r="V178" s="34"/>
      <c r="W178" s="33"/>
      <c r="X178" s="43"/>
      <c r="Y178" s="46"/>
      <c r="Z178" s="34"/>
      <c r="AA178" s="45"/>
      <c r="AC178" s="47"/>
      <c r="AD178" s="31"/>
      <c r="AG178" s="34" t="s">
        <v>100</v>
      </c>
      <c r="AH178" s="34" t="s">
        <v>100</v>
      </c>
      <c r="AI178" s="34" t="s">
        <v>100</v>
      </c>
      <c r="AJ178" s="34" t="s">
        <v>100</v>
      </c>
      <c r="AK178" s="34" t="s">
        <v>100</v>
      </c>
      <c r="AL178" s="34" t="s">
        <v>100</v>
      </c>
      <c r="AM178" s="34" t="s">
        <v>100</v>
      </c>
      <c r="AN178" s="34" t="s">
        <v>100</v>
      </c>
      <c r="AO178" s="34" t="s">
        <v>100</v>
      </c>
      <c r="AP178" s="34" t="s">
        <v>100</v>
      </c>
      <c r="AQ178" s="34" t="s">
        <v>100</v>
      </c>
      <c r="AR178" s="34" t="s">
        <v>100</v>
      </c>
      <c r="AS178" s="34" t="s">
        <v>100</v>
      </c>
      <c r="AT178" s="34" t="s">
        <v>100</v>
      </c>
      <c r="AU178" t="s">
        <v>100</v>
      </c>
      <c r="AV178" s="34" t="s">
        <v>100</v>
      </c>
      <c r="BD178" s="4"/>
      <c r="BE178" s="4"/>
      <c r="BI178" s="4"/>
      <c r="BJ178" s="4"/>
      <c r="CE178" s="31"/>
      <c r="CF178" s="32"/>
      <c r="CG178" s="32"/>
      <c r="CH178" s="32"/>
      <c r="CI178" s="32"/>
      <c r="CJ178" s="33"/>
      <c r="CK178" s="33"/>
      <c r="CL178" s="32"/>
      <c r="CM178" s="34"/>
      <c r="CN178" s="32"/>
      <c r="CO178" s="33"/>
      <c r="CP178" s="33"/>
      <c r="CQ178" s="32"/>
      <c r="CT178" t="s">
        <v>100</v>
      </c>
      <c r="CU178" t="s">
        <v>100</v>
      </c>
      <c r="CV178" t="s">
        <v>100</v>
      </c>
      <c r="CW178" t="s">
        <v>100</v>
      </c>
      <c r="CX178" t="s">
        <v>100</v>
      </c>
      <c r="CY178" t="s">
        <v>100</v>
      </c>
      <c r="CZ178" t="s">
        <v>100</v>
      </c>
      <c r="DA178" t="s">
        <v>100</v>
      </c>
      <c r="DB178" t="s">
        <v>100</v>
      </c>
      <c r="DC178" t="s">
        <v>100</v>
      </c>
      <c r="DD178" t="s">
        <v>100</v>
      </c>
      <c r="DE178" t="s">
        <v>100</v>
      </c>
      <c r="DF178" t="s">
        <v>100</v>
      </c>
      <c r="DG178" t="s">
        <v>100</v>
      </c>
      <c r="DH178" t="s">
        <v>100</v>
      </c>
      <c r="DI178" t="s">
        <v>100</v>
      </c>
      <c r="DK178" t="str">
        <f>IF(AND(XPlan_raw[[#This Row],[BEng in Electronics]]&lt;&gt;"(tom)",XPlan_raw[[#This Row],[BEng in Electronics]]&lt;&gt;""),CT$11,"")</f>
        <v/>
      </c>
      <c r="DL178" t="str">
        <f>IF(AND(XPlan_raw[[#This Row],[BEng in Mechanical Engineering]]&lt;&gt;"(tom)",XPlan_raw[[#This Row],[BEng in Mechanical Engineering]]&lt;&gt;""),CU$11,"")</f>
        <v/>
      </c>
      <c r="DM178" t="str">
        <f>IF(AND(XPlan_raw[[#This Row],[BEng in Mechatronics]]&lt;&gt;"(tom)",XPlan_raw[[#This Row],[BEng in Mechatronics]]&lt;&gt;""),CV$11,"")</f>
        <v/>
      </c>
      <c r="DN178" t="str">
        <f>IF(AND(XPlan_raw[[#This Row],[BSc in Electronics]]&lt;&gt;"(tom)",XPlan_raw[[#This Row],[BSc in Electronics]]&lt;&gt;""),CW$11,"")</f>
        <v/>
      </c>
      <c r="DO178" t="str">
        <f>IF(AND(XPlan_raw[[#This Row],[BSc in I&amp;B]]&lt;&gt;"(tom)",XPlan_raw[[#This Row],[BSc in I&amp;B]]&lt;&gt;""),CX$11,"")</f>
        <v/>
      </c>
      <c r="DP178" t="str">
        <f>IF(AND(XPlan_raw[[#This Row],[BSc in Software]]&lt;&gt;"(tom)",XPlan_raw[[#This Row],[BSc in Software]]&lt;&gt;""),CY$11,"")</f>
        <v/>
      </c>
      <c r="DQ178" t="str">
        <f>IF(AND(XPlan_raw[[#This Row],[BSc in Mechanical Engineering]]&lt;&gt;"(tom)",XPlan_raw[[#This Row],[BSc in Mechanical Engineering]]&lt;&gt;""),CZ$11,"")</f>
        <v/>
      </c>
      <c r="DR178" t="str">
        <f>IF(AND(XPlan_raw[[#This Row],[BSc in Mechatronic Engineering]]&lt;&gt;"(tom)",XPlan_raw[[#This Row],[BSc in Mechatronic Engineering]]&lt;&gt;""),DA$11,"")</f>
        <v/>
      </c>
      <c r="DS178" t="str">
        <f>IF(AND(XPlan_raw[[#This Row],[MSc in Electronics]]&lt;&gt;"(tom)",XPlan_raw[[#This Row],[MSc in Electronics]]&lt;&gt;""),DB$11,"")</f>
        <v/>
      </c>
      <c r="DT178" t="str">
        <f>IF(AND(XPlan_raw[[#This Row],[MSc in I&amp;B]]&lt;&gt;"(tom)",XPlan_raw[[#This Row],[MSc in I&amp;B]]&lt;&gt;""),DC$11,"")</f>
        <v/>
      </c>
      <c r="DU178" t="str">
        <f>IF(AND(XPlan_raw[[#This Row],[MSc in Pysics and Technology]]&lt;&gt;"(tom)",XPlan_raw[[#This Row],[MSc in Pysics and Technology]]&lt;&gt;""),DD$11,"")</f>
        <v/>
      </c>
      <c r="DV178" t="str">
        <f>IF(AND(XPlan_raw[[#This Row],[MSc in Software]]&lt;&gt;"(tom)",XPlan_raw[[#This Row],[MSc in Software]]&lt;&gt;""),DE$11,"")</f>
        <v/>
      </c>
      <c r="DW178" t="str">
        <f>IF(AND(XPlan_raw[[#This Row],[MSc in Mechanical Engineering]]&lt;&gt;"(tom)",XPlan_raw[[#This Row],[MSc in Mechanical Engineering]]&lt;&gt;""),DF$11,"")</f>
        <v/>
      </c>
      <c r="DX178" t="str">
        <f>IF(AND(XPlan_raw[[#This Row],[MSc in Mechatronic Engineering]]&lt;&gt;"(tom)",XPlan_raw[[#This Row],[MSc in Mechatronic Engineering]]&lt;&gt;""),DG$11,"")</f>
        <v/>
      </c>
      <c r="DY178" t="str">
        <f>IF(AND(XPlan_raw[[#This Row],[MSc in Supply Chain Digitalisation ]]&lt;&gt;"(tom)",XPlan_raw[[#This Row],[MSc in Supply Chain Digitalisation ]]&lt;&gt;""),DH$11,"")</f>
        <v/>
      </c>
      <c r="DZ178" t="str">
        <f>IF(AND(XPlan_raw[[#This Row],[Enkeltfag/Exchange]]&lt;&gt;"(tom)",XPlan_raw[[#This Row],[Enkeltfag/Exchange]]&lt;&gt;""),DI$11,"")</f>
        <v/>
      </c>
    </row>
    <row r="179" spans="2:130" x14ac:dyDescent="0.25">
      <c r="B179" t="str">
        <f>IF(Q179="ja",XPlan_rawFinal[[#This Row],[EKA_kode]],"")</f>
        <v/>
      </c>
      <c r="C179" t="e">
        <f>IF(XPlan[[#This Row],[EKA]]&lt;&gt;"",XPlan_rawFinal[[#This Row],[eka_langtnavn]],"")</f>
        <v>#VALUE!</v>
      </c>
      <c r="D179" t="e">
        <f>IF(XPlan[[#This Row],[EKA]]&lt;&gt;"",IF(XPlan_rawFinal[[#This Row],[Interne-kode]]&lt;&gt;"(tom)",XPlan_rawFinal[[#This Row],[Interne-kode]],""),"")</f>
        <v>#VALUE!</v>
      </c>
      <c r="E179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7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79" t="e">
        <f>IF(XPlan[[#This Row],[EKA]]&lt;&gt;"",IF(XPlan_rawFinal[[#This Row],[Campus]]&lt;&gt;"(tom)",XPlan_rawFinal[[#This Row],[Campus]],""),"")</f>
        <v>#VALUE!</v>
      </c>
      <c r="H179" t="e">
        <f>IF(XPlan[[#This Row],[EKA]]&lt;&gt;"",IF(OR(XPlan_rawFinal[[#This Row],[Prøveform]]="(tom)",XPlan_rawFinal[[#This Row],[Prøveform]]=""),"",XPlan_rawFinal[[#This Row],[Prøveform]]),"")</f>
        <v>#VALUE!</v>
      </c>
      <c r="I179" t="e">
        <f>IF(XPlan[[#This Row],[EKA]]&lt;&gt;"",IF(XPlan_rawFinal[[#This Row],[Eksaminator_samlet]]&lt;&gt;"",XPlan_rawFinal[[#This Row],[Eksaminator_samlet]],""),"")</f>
        <v>#VALUE!</v>
      </c>
      <c r="J179" t="e">
        <f>IF(XPlan[[#This Row],[EKA]]&lt;&gt;"",IF(OR(XPlan_rawFinal[[#This Row],[Censur]]="(tom)",XPlan_rawFinal[[#This Row],[Censur]]=""),"",XPlan_rawFinal[[#This Row],[Censur]]),"")</f>
        <v>#VALUE!</v>
      </c>
      <c r="K17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79" t="s">
        <v>90</v>
      </c>
      <c r="M179" t="e">
        <f>IF(XPlan[[#This Row],[EKA]]&lt;&gt;"",IF(XPlan_rawFinal[[#This Row],[BEMÆRK]]&lt;&gt;"(tom)",XPlan_rawFinal[[#This Row],[BEMÆRK]],""),"")</f>
        <v>#VALUE!</v>
      </c>
      <c r="N17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R179" s="5"/>
      <c r="S179" s="45"/>
      <c r="T179" s="34"/>
      <c r="U179" s="45"/>
      <c r="V179" s="34"/>
      <c r="W179" s="33"/>
      <c r="X179" s="43"/>
      <c r="Y179" s="46"/>
      <c r="Z179" s="34"/>
      <c r="AA179" s="45"/>
      <c r="AC179" s="47"/>
      <c r="AD179" s="31"/>
      <c r="AG179" s="34" t="s">
        <v>100</v>
      </c>
      <c r="AH179" s="34" t="s">
        <v>100</v>
      </c>
      <c r="AI179" s="34" t="s">
        <v>100</v>
      </c>
      <c r="AJ179" s="34" t="s">
        <v>100</v>
      </c>
      <c r="AK179" s="34" t="s">
        <v>100</v>
      </c>
      <c r="AL179" s="34" t="s">
        <v>100</v>
      </c>
      <c r="AM179" s="34" t="s">
        <v>100</v>
      </c>
      <c r="AN179" s="34" t="s">
        <v>100</v>
      </c>
      <c r="AO179" s="34" t="s">
        <v>100</v>
      </c>
      <c r="AP179" s="34" t="s">
        <v>100</v>
      </c>
      <c r="AQ179" s="34" t="s">
        <v>100</v>
      </c>
      <c r="AR179" s="34" t="s">
        <v>100</v>
      </c>
      <c r="AS179" s="34" t="s">
        <v>100</v>
      </c>
      <c r="AT179" s="34" t="s">
        <v>100</v>
      </c>
      <c r="AU179" t="s">
        <v>100</v>
      </c>
      <c r="AV179" s="34" t="s">
        <v>100</v>
      </c>
      <c r="BD179" s="4"/>
      <c r="BE179" s="4"/>
      <c r="BI179" s="4"/>
      <c r="BJ179" s="4"/>
      <c r="CE179" s="31"/>
      <c r="CF179" s="32"/>
      <c r="CG179" s="32"/>
      <c r="CH179" s="32"/>
      <c r="CI179" s="32"/>
      <c r="CJ179" s="33"/>
      <c r="CK179" s="33"/>
      <c r="CL179" s="32"/>
      <c r="CM179" s="34"/>
      <c r="CN179" s="32"/>
      <c r="CO179" s="33"/>
      <c r="CP179" s="33"/>
      <c r="CQ179" s="32"/>
      <c r="CT179" t="s">
        <v>100</v>
      </c>
      <c r="CU179" t="s">
        <v>100</v>
      </c>
      <c r="CV179" t="s">
        <v>100</v>
      </c>
      <c r="CW179" t="s">
        <v>100</v>
      </c>
      <c r="CX179" t="s">
        <v>100</v>
      </c>
      <c r="CY179" t="s">
        <v>100</v>
      </c>
      <c r="CZ179" t="s">
        <v>100</v>
      </c>
      <c r="DA179" t="s">
        <v>100</v>
      </c>
      <c r="DB179" t="s">
        <v>100</v>
      </c>
      <c r="DC179" t="s">
        <v>100</v>
      </c>
      <c r="DD179" t="s">
        <v>100</v>
      </c>
      <c r="DE179" t="s">
        <v>100</v>
      </c>
      <c r="DF179" t="s">
        <v>100</v>
      </c>
      <c r="DG179" t="s">
        <v>100</v>
      </c>
      <c r="DH179" t="s">
        <v>100</v>
      </c>
      <c r="DI179" t="s">
        <v>100</v>
      </c>
      <c r="DK179" t="str">
        <f>IF(AND(XPlan_raw[[#This Row],[BEng in Electronics]]&lt;&gt;"(tom)",XPlan_raw[[#This Row],[BEng in Electronics]]&lt;&gt;""),CT$11,"")</f>
        <v/>
      </c>
      <c r="DL179" t="str">
        <f>IF(AND(XPlan_raw[[#This Row],[BEng in Mechanical Engineering]]&lt;&gt;"(tom)",XPlan_raw[[#This Row],[BEng in Mechanical Engineering]]&lt;&gt;""),CU$11,"")</f>
        <v/>
      </c>
      <c r="DM179" t="str">
        <f>IF(AND(XPlan_raw[[#This Row],[BEng in Mechatronics]]&lt;&gt;"(tom)",XPlan_raw[[#This Row],[BEng in Mechatronics]]&lt;&gt;""),CV$11,"")</f>
        <v/>
      </c>
      <c r="DN179" t="str">
        <f>IF(AND(XPlan_raw[[#This Row],[BSc in Electronics]]&lt;&gt;"(tom)",XPlan_raw[[#This Row],[BSc in Electronics]]&lt;&gt;""),CW$11,"")</f>
        <v/>
      </c>
      <c r="DO179" t="str">
        <f>IF(AND(XPlan_raw[[#This Row],[BSc in I&amp;B]]&lt;&gt;"(tom)",XPlan_raw[[#This Row],[BSc in I&amp;B]]&lt;&gt;""),CX$11,"")</f>
        <v/>
      </c>
      <c r="DP179" t="str">
        <f>IF(AND(XPlan_raw[[#This Row],[BSc in Software]]&lt;&gt;"(tom)",XPlan_raw[[#This Row],[BSc in Software]]&lt;&gt;""),CY$11,"")</f>
        <v/>
      </c>
      <c r="DQ179" t="str">
        <f>IF(AND(XPlan_raw[[#This Row],[BSc in Mechanical Engineering]]&lt;&gt;"(tom)",XPlan_raw[[#This Row],[BSc in Mechanical Engineering]]&lt;&gt;""),CZ$11,"")</f>
        <v/>
      </c>
      <c r="DR179" t="str">
        <f>IF(AND(XPlan_raw[[#This Row],[BSc in Mechatronic Engineering]]&lt;&gt;"(tom)",XPlan_raw[[#This Row],[BSc in Mechatronic Engineering]]&lt;&gt;""),DA$11,"")</f>
        <v/>
      </c>
      <c r="DS179" t="str">
        <f>IF(AND(XPlan_raw[[#This Row],[MSc in Electronics]]&lt;&gt;"(tom)",XPlan_raw[[#This Row],[MSc in Electronics]]&lt;&gt;""),DB$11,"")</f>
        <v/>
      </c>
      <c r="DT179" t="str">
        <f>IF(AND(XPlan_raw[[#This Row],[MSc in I&amp;B]]&lt;&gt;"(tom)",XPlan_raw[[#This Row],[MSc in I&amp;B]]&lt;&gt;""),DC$11,"")</f>
        <v/>
      </c>
      <c r="DU179" t="str">
        <f>IF(AND(XPlan_raw[[#This Row],[MSc in Pysics and Technology]]&lt;&gt;"(tom)",XPlan_raw[[#This Row],[MSc in Pysics and Technology]]&lt;&gt;""),DD$11,"")</f>
        <v/>
      </c>
      <c r="DV179" t="str">
        <f>IF(AND(XPlan_raw[[#This Row],[MSc in Software]]&lt;&gt;"(tom)",XPlan_raw[[#This Row],[MSc in Software]]&lt;&gt;""),DE$11,"")</f>
        <v/>
      </c>
      <c r="DW179" t="str">
        <f>IF(AND(XPlan_raw[[#This Row],[MSc in Mechanical Engineering]]&lt;&gt;"(tom)",XPlan_raw[[#This Row],[MSc in Mechanical Engineering]]&lt;&gt;""),DF$11,"")</f>
        <v/>
      </c>
      <c r="DX179" t="str">
        <f>IF(AND(XPlan_raw[[#This Row],[MSc in Mechatronic Engineering]]&lt;&gt;"(tom)",XPlan_raw[[#This Row],[MSc in Mechatronic Engineering]]&lt;&gt;""),DG$11,"")</f>
        <v/>
      </c>
      <c r="DY179" t="str">
        <f>IF(AND(XPlan_raw[[#This Row],[MSc in Supply Chain Digitalisation ]]&lt;&gt;"(tom)",XPlan_raw[[#This Row],[MSc in Supply Chain Digitalisation ]]&lt;&gt;""),DH$11,"")</f>
        <v/>
      </c>
      <c r="DZ179" t="str">
        <f>IF(AND(XPlan_raw[[#This Row],[Enkeltfag/Exchange]]&lt;&gt;"(tom)",XPlan_raw[[#This Row],[Enkeltfag/Exchange]]&lt;&gt;""),DI$11,"")</f>
        <v/>
      </c>
    </row>
    <row r="180" spans="2:130" x14ac:dyDescent="0.25">
      <c r="B180" t="str">
        <f>IF(Q180="ja",XPlan_rawFinal[[#This Row],[EKA_kode]],"")</f>
        <v/>
      </c>
      <c r="C180" t="e">
        <f>IF(XPlan[[#This Row],[EKA]]&lt;&gt;"",XPlan_rawFinal[[#This Row],[eka_langtnavn]],"")</f>
        <v>#VALUE!</v>
      </c>
      <c r="D180" t="e">
        <f>IF(XPlan[[#This Row],[EKA]]&lt;&gt;"",IF(XPlan_rawFinal[[#This Row],[Interne-kode]]&lt;&gt;"(tom)",XPlan_rawFinal[[#This Row],[Interne-kode]],""),"")</f>
        <v>#VALUE!</v>
      </c>
      <c r="E180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0" t="e">
        <f>IF(XPlan[[#This Row],[EKA]]&lt;&gt;"",IF(XPlan_rawFinal[[#This Row],[Campus]]&lt;&gt;"(tom)",XPlan_rawFinal[[#This Row],[Campus]],""),"")</f>
        <v>#VALUE!</v>
      </c>
      <c r="H180" t="e">
        <f>IF(XPlan[[#This Row],[EKA]]&lt;&gt;"",IF(OR(XPlan_rawFinal[[#This Row],[Prøveform]]="(tom)",XPlan_rawFinal[[#This Row],[Prøveform]]=""),"",XPlan_rawFinal[[#This Row],[Prøveform]]),"")</f>
        <v>#VALUE!</v>
      </c>
      <c r="I180" t="e">
        <f>IF(XPlan[[#This Row],[EKA]]&lt;&gt;"",IF(XPlan_rawFinal[[#This Row],[Eksaminator_samlet]]&lt;&gt;"",XPlan_rawFinal[[#This Row],[Eksaminator_samlet]],""),"")</f>
        <v>#VALUE!</v>
      </c>
      <c r="J180" t="e">
        <f>IF(XPlan[[#This Row],[EKA]]&lt;&gt;"",IF(OR(XPlan_rawFinal[[#This Row],[Censur]]="(tom)",XPlan_rawFinal[[#This Row],[Censur]]=""),"",XPlan_rawFinal[[#This Row],[Censur]]),"")</f>
        <v>#VALUE!</v>
      </c>
      <c r="K18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0" t="s">
        <v>90</v>
      </c>
      <c r="M180" t="e">
        <f>IF(XPlan[[#This Row],[EKA]]&lt;&gt;"",IF(XPlan_rawFinal[[#This Row],[BEMÆRK]]&lt;&gt;"(tom)",XPlan_rawFinal[[#This Row],[BEMÆRK]],""),"")</f>
        <v>#VALUE!</v>
      </c>
      <c r="N18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S180" s="34"/>
      <c r="T180" s="34"/>
      <c r="U180" s="34"/>
      <c r="V180" s="34"/>
      <c r="W180" s="33"/>
      <c r="X180" s="43"/>
      <c r="Y180" s="31"/>
      <c r="Z180" s="34"/>
      <c r="AA180" s="34"/>
      <c r="AC180" s="43"/>
      <c r="AD180" s="31"/>
      <c r="AG180" s="34" t="s">
        <v>100</v>
      </c>
      <c r="AH180" s="34" t="s">
        <v>100</v>
      </c>
      <c r="AI180" s="34" t="s">
        <v>100</v>
      </c>
      <c r="AJ180" s="34" t="s">
        <v>100</v>
      </c>
      <c r="AK180" s="34" t="s">
        <v>100</v>
      </c>
      <c r="AL180" s="34" t="s">
        <v>100</v>
      </c>
      <c r="AM180" s="34" t="s">
        <v>100</v>
      </c>
      <c r="AN180" s="34" t="s">
        <v>100</v>
      </c>
      <c r="AO180" s="34" t="s">
        <v>100</v>
      </c>
      <c r="AP180" s="34" t="s">
        <v>100</v>
      </c>
      <c r="AQ180" s="34" t="s">
        <v>100</v>
      </c>
      <c r="AR180" s="34" t="s">
        <v>100</v>
      </c>
      <c r="AS180" s="34" t="s">
        <v>100</v>
      </c>
      <c r="AT180" s="34" t="s">
        <v>100</v>
      </c>
      <c r="AU180" t="s">
        <v>100</v>
      </c>
      <c r="AV180" s="34" t="s">
        <v>100</v>
      </c>
      <c r="BD180" s="4"/>
      <c r="BE180" s="4"/>
      <c r="BI180" s="4"/>
      <c r="BJ180" s="4"/>
      <c r="CE180" s="31"/>
      <c r="CF180" s="32"/>
      <c r="CG180" s="32"/>
      <c r="CH180" s="32"/>
      <c r="CI180" s="32"/>
      <c r="CJ180" s="33"/>
      <c r="CK180" s="33"/>
      <c r="CL180" s="32"/>
      <c r="CM180" s="34"/>
      <c r="CN180" s="32"/>
      <c r="CO180" s="33"/>
      <c r="CP180" s="33"/>
      <c r="CQ180" s="32"/>
      <c r="CT180" t="s">
        <v>100</v>
      </c>
      <c r="CU180" t="s">
        <v>100</v>
      </c>
      <c r="CV180" t="s">
        <v>100</v>
      </c>
      <c r="CW180" t="s">
        <v>100</v>
      </c>
      <c r="CX180" t="s">
        <v>100</v>
      </c>
      <c r="CY180" t="s">
        <v>100</v>
      </c>
      <c r="CZ180" t="s">
        <v>100</v>
      </c>
      <c r="DA180" t="s">
        <v>100</v>
      </c>
      <c r="DB180" t="s">
        <v>100</v>
      </c>
      <c r="DC180" t="s">
        <v>100</v>
      </c>
      <c r="DD180" t="s">
        <v>100</v>
      </c>
      <c r="DE180" t="s">
        <v>100</v>
      </c>
      <c r="DF180" t="s">
        <v>100</v>
      </c>
      <c r="DG180" t="s">
        <v>100</v>
      </c>
      <c r="DH180" t="s">
        <v>100</v>
      </c>
      <c r="DI180" t="s">
        <v>100</v>
      </c>
      <c r="DK180" t="str">
        <f>IF(AND(XPlan_raw[[#This Row],[BEng in Electronics]]&lt;&gt;"(tom)",XPlan_raw[[#This Row],[BEng in Electronics]]&lt;&gt;""),CT$11,"")</f>
        <v/>
      </c>
      <c r="DL180" t="str">
        <f>IF(AND(XPlan_raw[[#This Row],[BEng in Mechanical Engineering]]&lt;&gt;"(tom)",XPlan_raw[[#This Row],[BEng in Mechanical Engineering]]&lt;&gt;""),CU$11,"")</f>
        <v/>
      </c>
      <c r="DM180" t="str">
        <f>IF(AND(XPlan_raw[[#This Row],[BEng in Mechatronics]]&lt;&gt;"(tom)",XPlan_raw[[#This Row],[BEng in Mechatronics]]&lt;&gt;""),CV$11,"")</f>
        <v/>
      </c>
      <c r="DN180" t="str">
        <f>IF(AND(XPlan_raw[[#This Row],[BSc in Electronics]]&lt;&gt;"(tom)",XPlan_raw[[#This Row],[BSc in Electronics]]&lt;&gt;""),CW$11,"")</f>
        <v/>
      </c>
      <c r="DO180" t="str">
        <f>IF(AND(XPlan_raw[[#This Row],[BSc in I&amp;B]]&lt;&gt;"(tom)",XPlan_raw[[#This Row],[BSc in I&amp;B]]&lt;&gt;""),CX$11,"")</f>
        <v/>
      </c>
      <c r="DP180" t="str">
        <f>IF(AND(XPlan_raw[[#This Row],[BSc in Software]]&lt;&gt;"(tom)",XPlan_raw[[#This Row],[BSc in Software]]&lt;&gt;""),CY$11,"")</f>
        <v/>
      </c>
      <c r="DQ180" t="str">
        <f>IF(AND(XPlan_raw[[#This Row],[BSc in Mechanical Engineering]]&lt;&gt;"(tom)",XPlan_raw[[#This Row],[BSc in Mechanical Engineering]]&lt;&gt;""),CZ$11,"")</f>
        <v/>
      </c>
      <c r="DR180" t="str">
        <f>IF(AND(XPlan_raw[[#This Row],[BSc in Mechatronic Engineering]]&lt;&gt;"(tom)",XPlan_raw[[#This Row],[BSc in Mechatronic Engineering]]&lt;&gt;""),DA$11,"")</f>
        <v/>
      </c>
      <c r="DS180" t="str">
        <f>IF(AND(XPlan_raw[[#This Row],[MSc in Electronics]]&lt;&gt;"(tom)",XPlan_raw[[#This Row],[MSc in Electronics]]&lt;&gt;""),DB$11,"")</f>
        <v/>
      </c>
      <c r="DT180" t="str">
        <f>IF(AND(XPlan_raw[[#This Row],[MSc in I&amp;B]]&lt;&gt;"(tom)",XPlan_raw[[#This Row],[MSc in I&amp;B]]&lt;&gt;""),DC$11,"")</f>
        <v/>
      </c>
      <c r="DU180" t="str">
        <f>IF(AND(XPlan_raw[[#This Row],[MSc in Pysics and Technology]]&lt;&gt;"(tom)",XPlan_raw[[#This Row],[MSc in Pysics and Technology]]&lt;&gt;""),DD$11,"")</f>
        <v/>
      </c>
      <c r="DV180" t="str">
        <f>IF(AND(XPlan_raw[[#This Row],[MSc in Software]]&lt;&gt;"(tom)",XPlan_raw[[#This Row],[MSc in Software]]&lt;&gt;""),DE$11,"")</f>
        <v/>
      </c>
      <c r="DW180" t="str">
        <f>IF(AND(XPlan_raw[[#This Row],[MSc in Mechanical Engineering]]&lt;&gt;"(tom)",XPlan_raw[[#This Row],[MSc in Mechanical Engineering]]&lt;&gt;""),DF$11,"")</f>
        <v/>
      </c>
      <c r="DX180" t="str">
        <f>IF(AND(XPlan_raw[[#This Row],[MSc in Mechatronic Engineering]]&lt;&gt;"(tom)",XPlan_raw[[#This Row],[MSc in Mechatronic Engineering]]&lt;&gt;""),DG$11,"")</f>
        <v/>
      </c>
      <c r="DY180" t="str">
        <f>IF(AND(XPlan_raw[[#This Row],[MSc in Supply Chain Digitalisation ]]&lt;&gt;"(tom)",XPlan_raw[[#This Row],[MSc in Supply Chain Digitalisation ]]&lt;&gt;""),DH$11,"")</f>
        <v/>
      </c>
      <c r="DZ180" t="str">
        <f>IF(AND(XPlan_raw[[#This Row],[Enkeltfag/Exchange]]&lt;&gt;"(tom)",XPlan_raw[[#This Row],[Enkeltfag/Exchange]]&lt;&gt;""),DI$11,"")</f>
        <v/>
      </c>
    </row>
    <row r="181" spans="2:130" x14ac:dyDescent="0.25">
      <c r="B181" t="str">
        <f>IF(Q181="ja",XPlan_rawFinal[[#This Row],[EKA_kode]],"")</f>
        <v/>
      </c>
      <c r="C181" t="e">
        <f>IF(XPlan[[#This Row],[EKA]]&lt;&gt;"",XPlan_rawFinal[[#This Row],[eka_langtnavn]],"")</f>
        <v>#VALUE!</v>
      </c>
      <c r="D181" t="e">
        <f>IF(XPlan[[#This Row],[EKA]]&lt;&gt;"",IF(XPlan_rawFinal[[#This Row],[Interne-kode]]&lt;&gt;"(tom)",XPlan_rawFinal[[#This Row],[Interne-kode]],""),"")</f>
        <v>#VALUE!</v>
      </c>
      <c r="E181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1" t="e">
        <f>IF(XPlan[[#This Row],[EKA]]&lt;&gt;"",IF(XPlan_rawFinal[[#This Row],[Campus]]&lt;&gt;"(tom)",XPlan_rawFinal[[#This Row],[Campus]],""),"")</f>
        <v>#VALUE!</v>
      </c>
      <c r="H181" t="e">
        <f>IF(XPlan[[#This Row],[EKA]]&lt;&gt;"",IF(OR(XPlan_rawFinal[[#This Row],[Prøveform]]="(tom)",XPlan_rawFinal[[#This Row],[Prøveform]]=""),"",XPlan_rawFinal[[#This Row],[Prøveform]]),"")</f>
        <v>#VALUE!</v>
      </c>
      <c r="I181" t="e">
        <f>IF(XPlan[[#This Row],[EKA]]&lt;&gt;"",IF(XPlan_rawFinal[[#This Row],[Eksaminator_samlet]]&lt;&gt;"",XPlan_rawFinal[[#This Row],[Eksaminator_samlet]],""),"")</f>
        <v>#VALUE!</v>
      </c>
      <c r="J181" t="e">
        <f>IF(XPlan[[#This Row],[EKA]]&lt;&gt;"",IF(OR(XPlan_rawFinal[[#This Row],[Censur]]="(tom)",XPlan_rawFinal[[#This Row],[Censur]]=""),"",XPlan_rawFinal[[#This Row],[Censur]]),"")</f>
        <v>#VALUE!</v>
      </c>
      <c r="K1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1" t="s">
        <v>90</v>
      </c>
      <c r="M181" t="e">
        <f>IF(XPlan[[#This Row],[EKA]]&lt;&gt;"",IF(XPlan_rawFinal[[#This Row],[BEMÆRK]]&lt;&gt;"(tom)",XPlan_rawFinal[[#This Row],[BEMÆRK]],""),"")</f>
        <v>#VALUE!</v>
      </c>
      <c r="N18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S181" s="34"/>
      <c r="T181" s="34"/>
      <c r="U181" s="34"/>
      <c r="V181" s="34"/>
      <c r="W181" s="33"/>
      <c r="X181" s="43"/>
      <c r="Y181" s="31"/>
      <c r="Z181" s="34"/>
      <c r="AA181" s="34"/>
      <c r="AC181" s="43"/>
      <c r="AD181" s="31"/>
      <c r="AG181" s="34" t="s">
        <v>100</v>
      </c>
      <c r="AH181" s="34" t="s">
        <v>100</v>
      </c>
      <c r="AI181" s="34" t="s">
        <v>100</v>
      </c>
      <c r="AJ181" s="34" t="s">
        <v>100</v>
      </c>
      <c r="AK181" s="34" t="s">
        <v>100</v>
      </c>
      <c r="AL181" s="34" t="s">
        <v>100</v>
      </c>
      <c r="AM181" s="34" t="s">
        <v>100</v>
      </c>
      <c r="AN181" s="34" t="s">
        <v>100</v>
      </c>
      <c r="AO181" s="34" t="s">
        <v>100</v>
      </c>
      <c r="AP181" s="34" t="s">
        <v>100</v>
      </c>
      <c r="AQ181" s="34" t="s">
        <v>100</v>
      </c>
      <c r="AR181" s="34" t="s">
        <v>100</v>
      </c>
      <c r="AS181" s="34" t="s">
        <v>100</v>
      </c>
      <c r="AT181" s="34" t="s">
        <v>100</v>
      </c>
      <c r="AU181" t="s">
        <v>100</v>
      </c>
      <c r="AV181" s="34" t="s">
        <v>100</v>
      </c>
      <c r="BD181" s="4"/>
      <c r="BE181" s="4"/>
      <c r="BI181" s="4"/>
      <c r="BJ181" s="4"/>
      <c r="CE181" s="31"/>
      <c r="CF181" s="32"/>
      <c r="CG181" s="32"/>
      <c r="CH181" s="32"/>
      <c r="CI181" s="32"/>
      <c r="CJ181" s="33"/>
      <c r="CK181" s="33"/>
      <c r="CL181" s="32"/>
      <c r="CM181" s="34"/>
      <c r="CN181" s="32"/>
      <c r="CO181" s="33"/>
      <c r="CP181" s="33"/>
      <c r="CQ181" s="32"/>
      <c r="CT181" t="s">
        <v>100</v>
      </c>
      <c r="CU181" t="s">
        <v>100</v>
      </c>
      <c r="CV181" t="s">
        <v>100</v>
      </c>
      <c r="CW181" t="s">
        <v>100</v>
      </c>
      <c r="CX181" t="s">
        <v>100</v>
      </c>
      <c r="CY181" t="s">
        <v>100</v>
      </c>
      <c r="CZ181" t="s">
        <v>100</v>
      </c>
      <c r="DA181" t="s">
        <v>100</v>
      </c>
      <c r="DB181" t="s">
        <v>100</v>
      </c>
      <c r="DC181" t="s">
        <v>100</v>
      </c>
      <c r="DD181" t="s">
        <v>100</v>
      </c>
      <c r="DE181" t="s">
        <v>100</v>
      </c>
      <c r="DF181" t="s">
        <v>100</v>
      </c>
      <c r="DG181" t="s">
        <v>100</v>
      </c>
      <c r="DH181" t="s">
        <v>100</v>
      </c>
      <c r="DI181" t="s">
        <v>100</v>
      </c>
      <c r="DK181" t="str">
        <f>IF(AND(XPlan_raw[[#This Row],[BEng in Electronics]]&lt;&gt;"(tom)",XPlan_raw[[#This Row],[BEng in Electronics]]&lt;&gt;""),CT$11,"")</f>
        <v/>
      </c>
      <c r="DL181" t="str">
        <f>IF(AND(XPlan_raw[[#This Row],[BEng in Mechanical Engineering]]&lt;&gt;"(tom)",XPlan_raw[[#This Row],[BEng in Mechanical Engineering]]&lt;&gt;""),CU$11,"")</f>
        <v/>
      </c>
      <c r="DM181" t="str">
        <f>IF(AND(XPlan_raw[[#This Row],[BEng in Mechatronics]]&lt;&gt;"(tom)",XPlan_raw[[#This Row],[BEng in Mechatronics]]&lt;&gt;""),CV$11,"")</f>
        <v/>
      </c>
      <c r="DN181" t="str">
        <f>IF(AND(XPlan_raw[[#This Row],[BSc in Electronics]]&lt;&gt;"(tom)",XPlan_raw[[#This Row],[BSc in Electronics]]&lt;&gt;""),CW$11,"")</f>
        <v/>
      </c>
      <c r="DO181" t="str">
        <f>IF(AND(XPlan_raw[[#This Row],[BSc in I&amp;B]]&lt;&gt;"(tom)",XPlan_raw[[#This Row],[BSc in I&amp;B]]&lt;&gt;""),CX$11,"")</f>
        <v/>
      </c>
      <c r="DP181" t="str">
        <f>IF(AND(XPlan_raw[[#This Row],[BSc in Software]]&lt;&gt;"(tom)",XPlan_raw[[#This Row],[BSc in Software]]&lt;&gt;""),CY$11,"")</f>
        <v/>
      </c>
      <c r="DQ181" t="str">
        <f>IF(AND(XPlan_raw[[#This Row],[BSc in Mechanical Engineering]]&lt;&gt;"(tom)",XPlan_raw[[#This Row],[BSc in Mechanical Engineering]]&lt;&gt;""),CZ$11,"")</f>
        <v/>
      </c>
      <c r="DR181" t="str">
        <f>IF(AND(XPlan_raw[[#This Row],[BSc in Mechatronic Engineering]]&lt;&gt;"(tom)",XPlan_raw[[#This Row],[BSc in Mechatronic Engineering]]&lt;&gt;""),DA$11,"")</f>
        <v/>
      </c>
      <c r="DS181" t="str">
        <f>IF(AND(XPlan_raw[[#This Row],[MSc in Electronics]]&lt;&gt;"(tom)",XPlan_raw[[#This Row],[MSc in Electronics]]&lt;&gt;""),DB$11,"")</f>
        <v/>
      </c>
      <c r="DT181" t="str">
        <f>IF(AND(XPlan_raw[[#This Row],[MSc in I&amp;B]]&lt;&gt;"(tom)",XPlan_raw[[#This Row],[MSc in I&amp;B]]&lt;&gt;""),DC$11,"")</f>
        <v/>
      </c>
      <c r="DU181" t="str">
        <f>IF(AND(XPlan_raw[[#This Row],[MSc in Pysics and Technology]]&lt;&gt;"(tom)",XPlan_raw[[#This Row],[MSc in Pysics and Technology]]&lt;&gt;""),DD$11,"")</f>
        <v/>
      </c>
      <c r="DV181" t="str">
        <f>IF(AND(XPlan_raw[[#This Row],[MSc in Software]]&lt;&gt;"(tom)",XPlan_raw[[#This Row],[MSc in Software]]&lt;&gt;""),DE$11,"")</f>
        <v/>
      </c>
      <c r="DW181" t="str">
        <f>IF(AND(XPlan_raw[[#This Row],[MSc in Mechanical Engineering]]&lt;&gt;"(tom)",XPlan_raw[[#This Row],[MSc in Mechanical Engineering]]&lt;&gt;""),DF$11,"")</f>
        <v/>
      </c>
      <c r="DX181" t="str">
        <f>IF(AND(XPlan_raw[[#This Row],[MSc in Mechatronic Engineering]]&lt;&gt;"(tom)",XPlan_raw[[#This Row],[MSc in Mechatronic Engineering]]&lt;&gt;""),DG$11,"")</f>
        <v/>
      </c>
      <c r="DY181" t="str">
        <f>IF(AND(XPlan_raw[[#This Row],[MSc in Supply Chain Digitalisation ]]&lt;&gt;"(tom)",XPlan_raw[[#This Row],[MSc in Supply Chain Digitalisation ]]&lt;&gt;""),DH$11,"")</f>
        <v/>
      </c>
      <c r="DZ181" t="str">
        <f>IF(AND(XPlan_raw[[#This Row],[Enkeltfag/Exchange]]&lt;&gt;"(tom)",XPlan_raw[[#This Row],[Enkeltfag/Exchange]]&lt;&gt;""),DI$11,"")</f>
        <v/>
      </c>
    </row>
    <row r="182" spans="2:130" x14ac:dyDescent="0.25">
      <c r="B182" t="str">
        <f>IF(Q182="ja",XPlan_rawFinal[[#This Row],[EKA_kode]],"")</f>
        <v/>
      </c>
      <c r="C182" t="e">
        <f>IF(XPlan[[#This Row],[EKA]]&lt;&gt;"",XPlan_rawFinal[[#This Row],[eka_langtnavn]],"")</f>
        <v>#VALUE!</v>
      </c>
      <c r="D182" t="e">
        <f>IF(XPlan[[#This Row],[EKA]]&lt;&gt;"",IF(XPlan_rawFinal[[#This Row],[Interne-kode]]&lt;&gt;"(tom)",XPlan_rawFinal[[#This Row],[Interne-kode]],""),"")</f>
        <v>#VALUE!</v>
      </c>
      <c r="E182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2" t="e">
        <f>IF(XPlan[[#This Row],[EKA]]&lt;&gt;"",IF(XPlan_rawFinal[[#This Row],[Campus]]&lt;&gt;"(tom)",XPlan_rawFinal[[#This Row],[Campus]],""),"")</f>
        <v>#VALUE!</v>
      </c>
      <c r="H182" t="e">
        <f>IF(XPlan[[#This Row],[EKA]]&lt;&gt;"",IF(OR(XPlan_rawFinal[[#This Row],[Prøveform]]="(tom)",XPlan_rawFinal[[#This Row],[Prøveform]]=""),"",XPlan_rawFinal[[#This Row],[Prøveform]]),"")</f>
        <v>#VALUE!</v>
      </c>
      <c r="I182" t="e">
        <f>IF(XPlan[[#This Row],[EKA]]&lt;&gt;"",IF(XPlan_rawFinal[[#This Row],[Eksaminator_samlet]]&lt;&gt;"",XPlan_rawFinal[[#This Row],[Eksaminator_samlet]],""),"")</f>
        <v>#VALUE!</v>
      </c>
      <c r="J182" t="e">
        <f>IF(XPlan[[#This Row],[EKA]]&lt;&gt;"",IF(OR(XPlan_rawFinal[[#This Row],[Censur]]="(tom)",XPlan_rawFinal[[#This Row],[Censur]]=""),"",XPlan_rawFinal[[#This Row],[Censur]]),"")</f>
        <v>#VALUE!</v>
      </c>
      <c r="K1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2" t="s">
        <v>90</v>
      </c>
      <c r="M182" t="e">
        <f>IF(XPlan[[#This Row],[EKA]]&lt;&gt;"",IF(XPlan_rawFinal[[#This Row],[BEMÆRK]]&lt;&gt;"(tom)",XPlan_rawFinal[[#This Row],[BEMÆRK]],""),"")</f>
        <v>#VALUE!</v>
      </c>
      <c r="N18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S182" s="34"/>
      <c r="T182" s="34"/>
      <c r="U182" s="34"/>
      <c r="V182" s="34"/>
      <c r="W182" s="33"/>
      <c r="X182" s="43"/>
      <c r="Y182" s="31"/>
      <c r="Z182" s="34"/>
      <c r="AA182" s="34"/>
      <c r="AC182" s="43"/>
      <c r="AD182" s="31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V182" s="34"/>
      <c r="BD182" s="4"/>
      <c r="BE182" s="4"/>
      <c r="BI182" s="4"/>
      <c r="BJ182" s="4"/>
      <c r="CE182" s="31"/>
      <c r="CF182" s="32"/>
      <c r="CG182" s="32"/>
      <c r="CH182" s="32"/>
      <c r="CI182" s="32"/>
      <c r="CJ182" s="33"/>
      <c r="CK182" s="33"/>
      <c r="CL182" s="32"/>
      <c r="CM182" s="34"/>
      <c r="CN182" s="32"/>
      <c r="CO182" s="33"/>
      <c r="CP182" s="33"/>
      <c r="CQ182" s="32"/>
      <c r="CT182" t="s">
        <v>100</v>
      </c>
      <c r="CU182" t="s">
        <v>100</v>
      </c>
      <c r="CV182" t="s">
        <v>100</v>
      </c>
      <c r="CW182" t="s">
        <v>100</v>
      </c>
      <c r="CX182" t="s">
        <v>100</v>
      </c>
      <c r="CY182" t="s">
        <v>100</v>
      </c>
      <c r="CZ182" t="s">
        <v>100</v>
      </c>
      <c r="DA182" t="s">
        <v>100</v>
      </c>
      <c r="DB182" t="s">
        <v>100</v>
      </c>
      <c r="DC182" t="s">
        <v>100</v>
      </c>
      <c r="DD182" t="s">
        <v>100</v>
      </c>
      <c r="DE182" t="s">
        <v>100</v>
      </c>
      <c r="DF182" t="s">
        <v>100</v>
      </c>
      <c r="DG182" t="s">
        <v>100</v>
      </c>
      <c r="DH182" t="s">
        <v>100</v>
      </c>
      <c r="DI182" t="s">
        <v>100</v>
      </c>
      <c r="DK182" t="str">
        <f>IF(AND(XPlan_raw[[#This Row],[BEng in Electronics]]&lt;&gt;"(tom)",XPlan_raw[[#This Row],[BEng in Electronics]]&lt;&gt;""),CT$11,"")</f>
        <v/>
      </c>
      <c r="DL182" t="str">
        <f>IF(AND(XPlan_raw[[#This Row],[BEng in Mechanical Engineering]]&lt;&gt;"(tom)",XPlan_raw[[#This Row],[BEng in Mechanical Engineering]]&lt;&gt;""),CU$11,"")</f>
        <v/>
      </c>
      <c r="DM182" t="str">
        <f>IF(AND(XPlan_raw[[#This Row],[BEng in Mechatronics]]&lt;&gt;"(tom)",XPlan_raw[[#This Row],[BEng in Mechatronics]]&lt;&gt;""),CV$11,"")</f>
        <v/>
      </c>
      <c r="DN182" t="str">
        <f>IF(AND(XPlan_raw[[#This Row],[BSc in Electronics]]&lt;&gt;"(tom)",XPlan_raw[[#This Row],[BSc in Electronics]]&lt;&gt;""),CW$11,"")</f>
        <v/>
      </c>
      <c r="DO182" t="str">
        <f>IF(AND(XPlan_raw[[#This Row],[BSc in I&amp;B]]&lt;&gt;"(tom)",XPlan_raw[[#This Row],[BSc in I&amp;B]]&lt;&gt;""),CX$11,"")</f>
        <v/>
      </c>
      <c r="DP182" t="str">
        <f>IF(AND(XPlan_raw[[#This Row],[BSc in Software]]&lt;&gt;"(tom)",XPlan_raw[[#This Row],[BSc in Software]]&lt;&gt;""),CY$11,"")</f>
        <v/>
      </c>
      <c r="DQ182" t="str">
        <f>IF(AND(XPlan_raw[[#This Row],[BSc in Mechanical Engineering]]&lt;&gt;"(tom)",XPlan_raw[[#This Row],[BSc in Mechanical Engineering]]&lt;&gt;""),CZ$11,"")</f>
        <v/>
      </c>
      <c r="DR182" t="str">
        <f>IF(AND(XPlan_raw[[#This Row],[BSc in Mechatronic Engineering]]&lt;&gt;"(tom)",XPlan_raw[[#This Row],[BSc in Mechatronic Engineering]]&lt;&gt;""),DA$11,"")</f>
        <v/>
      </c>
      <c r="DS182" t="str">
        <f>IF(AND(XPlan_raw[[#This Row],[MSc in Electronics]]&lt;&gt;"(tom)",XPlan_raw[[#This Row],[MSc in Electronics]]&lt;&gt;""),DB$11,"")</f>
        <v/>
      </c>
      <c r="DT182" t="str">
        <f>IF(AND(XPlan_raw[[#This Row],[MSc in I&amp;B]]&lt;&gt;"(tom)",XPlan_raw[[#This Row],[MSc in I&amp;B]]&lt;&gt;""),DC$11,"")</f>
        <v/>
      </c>
      <c r="DU182" t="str">
        <f>IF(AND(XPlan_raw[[#This Row],[MSc in Pysics and Technology]]&lt;&gt;"(tom)",XPlan_raw[[#This Row],[MSc in Pysics and Technology]]&lt;&gt;""),DD$11,"")</f>
        <v/>
      </c>
      <c r="DV182" t="str">
        <f>IF(AND(XPlan_raw[[#This Row],[MSc in Software]]&lt;&gt;"(tom)",XPlan_raw[[#This Row],[MSc in Software]]&lt;&gt;""),DE$11,"")</f>
        <v/>
      </c>
      <c r="DW182" t="str">
        <f>IF(AND(XPlan_raw[[#This Row],[MSc in Mechanical Engineering]]&lt;&gt;"(tom)",XPlan_raw[[#This Row],[MSc in Mechanical Engineering]]&lt;&gt;""),DF$11,"")</f>
        <v/>
      </c>
      <c r="DX182" t="str">
        <f>IF(AND(XPlan_raw[[#This Row],[MSc in Mechatronic Engineering]]&lt;&gt;"(tom)",XPlan_raw[[#This Row],[MSc in Mechatronic Engineering]]&lt;&gt;""),DG$11,"")</f>
        <v/>
      </c>
      <c r="DY182" t="str">
        <f>IF(AND(XPlan_raw[[#This Row],[MSc in Supply Chain Digitalisation ]]&lt;&gt;"(tom)",XPlan_raw[[#This Row],[MSc in Supply Chain Digitalisation ]]&lt;&gt;""),DH$11,"")</f>
        <v/>
      </c>
      <c r="DZ182" t="str">
        <f>IF(AND(XPlan_raw[[#This Row],[Enkeltfag/Exchange]]&lt;&gt;"(tom)",XPlan_raw[[#This Row],[Enkeltfag/Exchange]]&lt;&gt;""),DI$11,"")</f>
        <v/>
      </c>
    </row>
    <row r="183" spans="2:130" x14ac:dyDescent="0.25">
      <c r="B183" t="str">
        <f>IF(Q183="ja",XPlan_rawFinal[[#This Row],[EKA_kode]],"")</f>
        <v/>
      </c>
      <c r="C183" t="e">
        <f>IF(XPlan[[#This Row],[EKA]]&lt;&gt;"",XPlan_rawFinal[[#This Row],[eka_langtnavn]],"")</f>
        <v>#VALUE!</v>
      </c>
      <c r="D183" t="e">
        <f>IF(XPlan[[#This Row],[EKA]]&lt;&gt;"",IF(XPlan_rawFinal[[#This Row],[Interne-kode]]&lt;&gt;"(tom)",XPlan_rawFinal[[#This Row],[Interne-kode]],""),"")</f>
        <v>#VALUE!</v>
      </c>
      <c r="E183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3" t="e">
        <f>IF(XPlan[[#This Row],[EKA]]&lt;&gt;"",IF(XPlan_rawFinal[[#This Row],[Campus]]&lt;&gt;"(tom)",XPlan_rawFinal[[#This Row],[Campus]],""),"")</f>
        <v>#VALUE!</v>
      </c>
      <c r="H183" t="e">
        <f>IF(XPlan[[#This Row],[EKA]]&lt;&gt;"",IF(OR(XPlan_rawFinal[[#This Row],[Prøveform]]="(tom)",XPlan_rawFinal[[#This Row],[Prøveform]]=""),"",XPlan_rawFinal[[#This Row],[Prøveform]]),"")</f>
        <v>#VALUE!</v>
      </c>
      <c r="I183" t="e">
        <f>IF(XPlan[[#This Row],[EKA]]&lt;&gt;"",IF(XPlan_rawFinal[[#This Row],[Eksaminator_samlet]]&lt;&gt;"",XPlan_rawFinal[[#This Row],[Eksaminator_samlet]],""),"")</f>
        <v>#VALUE!</v>
      </c>
      <c r="J183" t="e">
        <f>IF(XPlan[[#This Row],[EKA]]&lt;&gt;"",IF(OR(XPlan_rawFinal[[#This Row],[Censur]]="(tom)",XPlan_rawFinal[[#This Row],[Censur]]=""),"",XPlan_rawFinal[[#This Row],[Censur]]),"")</f>
        <v>#VALUE!</v>
      </c>
      <c r="K1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3" t="s">
        <v>90</v>
      </c>
      <c r="M183" t="e">
        <f>IF(XPlan[[#This Row],[EKA]]&lt;&gt;"",IF(XPlan_rawFinal[[#This Row],[BEMÆRK]]&lt;&gt;"(tom)",XPlan_rawFinal[[#This Row],[BEMÆRK]],""),"")</f>
        <v>#VALUE!</v>
      </c>
      <c r="N18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S183" s="34"/>
      <c r="T183" s="34"/>
      <c r="U183" s="34"/>
      <c r="V183" s="34"/>
      <c r="W183" s="33"/>
      <c r="X183" s="43"/>
      <c r="Y183" s="31"/>
      <c r="Z183" s="34"/>
      <c r="AA183" s="34"/>
      <c r="AC183" s="43"/>
      <c r="AD183" s="31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V183" s="34"/>
      <c r="BD183" s="4"/>
      <c r="BE183" s="4"/>
      <c r="BI183" s="4"/>
      <c r="BJ183" s="4"/>
      <c r="CE183" s="31"/>
      <c r="CF183" s="32"/>
      <c r="CG183" s="32"/>
      <c r="CH183" s="32"/>
      <c r="CI183" s="32"/>
      <c r="CJ183" s="33"/>
      <c r="CK183" s="33"/>
      <c r="CL183" s="32"/>
      <c r="CM183" s="34"/>
      <c r="CN183" s="32"/>
      <c r="CO183" s="33"/>
      <c r="CP183" s="33"/>
      <c r="CQ183" s="32"/>
      <c r="CT183" t="s">
        <v>100</v>
      </c>
      <c r="CU183" t="s">
        <v>100</v>
      </c>
      <c r="CV183" t="s">
        <v>100</v>
      </c>
      <c r="CW183" t="s">
        <v>100</v>
      </c>
      <c r="CX183" t="s">
        <v>100</v>
      </c>
      <c r="CY183" t="s">
        <v>100</v>
      </c>
      <c r="CZ183" t="s">
        <v>100</v>
      </c>
      <c r="DA183" t="s">
        <v>100</v>
      </c>
      <c r="DB183" t="s">
        <v>100</v>
      </c>
      <c r="DC183" t="s">
        <v>100</v>
      </c>
      <c r="DD183" t="s">
        <v>100</v>
      </c>
      <c r="DE183" t="s">
        <v>100</v>
      </c>
      <c r="DF183" t="s">
        <v>100</v>
      </c>
      <c r="DG183" t="s">
        <v>100</v>
      </c>
      <c r="DH183" t="s">
        <v>100</v>
      </c>
      <c r="DI183" t="s">
        <v>100</v>
      </c>
      <c r="DK183" t="str">
        <f>IF(AND(XPlan_raw[[#This Row],[BEng in Electronics]]&lt;&gt;"(tom)",XPlan_raw[[#This Row],[BEng in Electronics]]&lt;&gt;""),CT$11,"")</f>
        <v/>
      </c>
      <c r="DL183" t="str">
        <f>IF(AND(XPlan_raw[[#This Row],[BEng in Mechanical Engineering]]&lt;&gt;"(tom)",XPlan_raw[[#This Row],[BEng in Mechanical Engineering]]&lt;&gt;""),CU$11,"")</f>
        <v/>
      </c>
      <c r="DM183" t="str">
        <f>IF(AND(XPlan_raw[[#This Row],[BEng in Mechatronics]]&lt;&gt;"(tom)",XPlan_raw[[#This Row],[BEng in Mechatronics]]&lt;&gt;""),CV$11,"")</f>
        <v/>
      </c>
      <c r="DN183" t="str">
        <f>IF(AND(XPlan_raw[[#This Row],[BSc in Electronics]]&lt;&gt;"(tom)",XPlan_raw[[#This Row],[BSc in Electronics]]&lt;&gt;""),CW$11,"")</f>
        <v/>
      </c>
      <c r="DO183" t="str">
        <f>IF(AND(XPlan_raw[[#This Row],[BSc in I&amp;B]]&lt;&gt;"(tom)",XPlan_raw[[#This Row],[BSc in I&amp;B]]&lt;&gt;""),CX$11,"")</f>
        <v/>
      </c>
      <c r="DP183" t="str">
        <f>IF(AND(XPlan_raw[[#This Row],[BSc in Software]]&lt;&gt;"(tom)",XPlan_raw[[#This Row],[BSc in Software]]&lt;&gt;""),CY$11,"")</f>
        <v/>
      </c>
      <c r="DQ183" t="str">
        <f>IF(AND(XPlan_raw[[#This Row],[BSc in Mechanical Engineering]]&lt;&gt;"(tom)",XPlan_raw[[#This Row],[BSc in Mechanical Engineering]]&lt;&gt;""),CZ$11,"")</f>
        <v/>
      </c>
      <c r="DR183" t="str">
        <f>IF(AND(XPlan_raw[[#This Row],[BSc in Mechatronic Engineering]]&lt;&gt;"(tom)",XPlan_raw[[#This Row],[BSc in Mechatronic Engineering]]&lt;&gt;""),DA$11,"")</f>
        <v/>
      </c>
      <c r="DS183" t="str">
        <f>IF(AND(XPlan_raw[[#This Row],[MSc in Electronics]]&lt;&gt;"(tom)",XPlan_raw[[#This Row],[MSc in Electronics]]&lt;&gt;""),DB$11,"")</f>
        <v/>
      </c>
      <c r="DT183" t="str">
        <f>IF(AND(XPlan_raw[[#This Row],[MSc in I&amp;B]]&lt;&gt;"(tom)",XPlan_raw[[#This Row],[MSc in I&amp;B]]&lt;&gt;""),DC$11,"")</f>
        <v/>
      </c>
      <c r="DU183" t="str">
        <f>IF(AND(XPlan_raw[[#This Row],[MSc in Pysics and Technology]]&lt;&gt;"(tom)",XPlan_raw[[#This Row],[MSc in Pysics and Technology]]&lt;&gt;""),DD$11,"")</f>
        <v/>
      </c>
      <c r="DV183" t="str">
        <f>IF(AND(XPlan_raw[[#This Row],[MSc in Software]]&lt;&gt;"(tom)",XPlan_raw[[#This Row],[MSc in Software]]&lt;&gt;""),DE$11,"")</f>
        <v/>
      </c>
      <c r="DW183" t="str">
        <f>IF(AND(XPlan_raw[[#This Row],[MSc in Mechanical Engineering]]&lt;&gt;"(tom)",XPlan_raw[[#This Row],[MSc in Mechanical Engineering]]&lt;&gt;""),DF$11,"")</f>
        <v/>
      </c>
      <c r="DX183" t="str">
        <f>IF(AND(XPlan_raw[[#This Row],[MSc in Mechatronic Engineering]]&lt;&gt;"(tom)",XPlan_raw[[#This Row],[MSc in Mechatronic Engineering]]&lt;&gt;""),DG$11,"")</f>
        <v/>
      </c>
      <c r="DY183" t="str">
        <f>IF(AND(XPlan_raw[[#This Row],[MSc in Supply Chain Digitalisation ]]&lt;&gt;"(tom)",XPlan_raw[[#This Row],[MSc in Supply Chain Digitalisation ]]&lt;&gt;""),DH$11,"")</f>
        <v/>
      </c>
      <c r="DZ183" t="str">
        <f>IF(AND(XPlan_raw[[#This Row],[Enkeltfag/Exchange]]&lt;&gt;"(tom)",XPlan_raw[[#This Row],[Enkeltfag/Exchange]]&lt;&gt;""),DI$11,"")</f>
        <v/>
      </c>
    </row>
    <row r="184" spans="2:130" x14ac:dyDescent="0.25">
      <c r="B184" t="str">
        <f>IF(Q184="ja",XPlan_rawFinal[[#This Row],[EKA_kode]],"")</f>
        <v/>
      </c>
      <c r="C184" t="e">
        <f>IF(XPlan[[#This Row],[EKA]]&lt;&gt;"",XPlan_rawFinal[[#This Row],[eka_langtnavn]],"")</f>
        <v>#VALUE!</v>
      </c>
      <c r="D184" t="e">
        <f>IF(XPlan[[#This Row],[EKA]]&lt;&gt;"",IF(XPlan_rawFinal[[#This Row],[Interne-kode]]&lt;&gt;"(tom)",XPlan_rawFinal[[#This Row],[Interne-kode]],""),"")</f>
        <v>#VALUE!</v>
      </c>
      <c r="E184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4" t="e">
        <f>IF(XPlan[[#This Row],[EKA]]&lt;&gt;"",IF(XPlan_rawFinal[[#This Row],[Campus]]&lt;&gt;"(tom)",XPlan_rawFinal[[#This Row],[Campus]],""),"")</f>
        <v>#VALUE!</v>
      </c>
      <c r="H184" t="e">
        <f>IF(XPlan[[#This Row],[EKA]]&lt;&gt;"",IF(OR(XPlan_rawFinal[[#This Row],[Prøveform]]="(tom)",XPlan_rawFinal[[#This Row],[Prøveform]]=""),"",XPlan_rawFinal[[#This Row],[Prøveform]]),"")</f>
        <v>#VALUE!</v>
      </c>
      <c r="I184" t="e">
        <f>IF(XPlan[[#This Row],[EKA]]&lt;&gt;"",IF(XPlan_rawFinal[[#This Row],[Eksaminator_samlet]]&lt;&gt;"",XPlan_rawFinal[[#This Row],[Eksaminator_samlet]],""),"")</f>
        <v>#VALUE!</v>
      </c>
      <c r="J184" t="e">
        <f>IF(XPlan[[#This Row],[EKA]]&lt;&gt;"",IF(OR(XPlan_rawFinal[[#This Row],[Censur]]="(tom)",XPlan_rawFinal[[#This Row],[Censur]]=""),"",XPlan_rawFinal[[#This Row],[Censur]]),"")</f>
        <v>#VALUE!</v>
      </c>
      <c r="K1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4" t="s">
        <v>90</v>
      </c>
      <c r="M184" t="e">
        <f>IF(XPlan[[#This Row],[EKA]]&lt;&gt;"",IF(XPlan_rawFinal[[#This Row],[BEMÆRK]]&lt;&gt;"(tom)",XPlan_rawFinal[[#This Row],[BEMÆRK]],""),"")</f>
        <v>#VALUE!</v>
      </c>
      <c r="N18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S184" s="34"/>
      <c r="T184" s="34"/>
      <c r="U184" s="34"/>
      <c r="V184" s="34"/>
      <c r="W184" s="33"/>
      <c r="X184" s="43"/>
      <c r="Y184" s="31"/>
      <c r="Z184" s="34"/>
      <c r="AA184" s="34"/>
      <c r="AC184" s="43"/>
      <c r="AD184" s="31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V184" s="34"/>
      <c r="BD184" s="4"/>
      <c r="BE184" s="4"/>
      <c r="BI184" s="4"/>
      <c r="BJ184" s="4"/>
      <c r="CE184" s="31"/>
      <c r="CF184" s="32"/>
      <c r="CG184" s="32"/>
      <c r="CH184" s="32"/>
      <c r="CI184" s="32"/>
      <c r="CJ184" s="33"/>
      <c r="CK184" s="33"/>
      <c r="CL184" s="32"/>
      <c r="CM184" s="34"/>
      <c r="CN184" s="32"/>
      <c r="CO184" s="33"/>
      <c r="CP184" s="33"/>
      <c r="CQ184" s="32"/>
      <c r="CT184" t="s">
        <v>100</v>
      </c>
      <c r="CU184" t="s">
        <v>100</v>
      </c>
      <c r="CV184" t="s">
        <v>100</v>
      </c>
      <c r="CW184" t="s">
        <v>100</v>
      </c>
      <c r="CX184" t="s">
        <v>100</v>
      </c>
      <c r="CY184" t="s">
        <v>100</v>
      </c>
      <c r="CZ184" t="s">
        <v>100</v>
      </c>
      <c r="DA184" t="s">
        <v>100</v>
      </c>
      <c r="DB184" t="s">
        <v>100</v>
      </c>
      <c r="DC184" t="s">
        <v>100</v>
      </c>
      <c r="DD184" t="s">
        <v>100</v>
      </c>
      <c r="DE184" t="s">
        <v>100</v>
      </c>
      <c r="DF184" t="s">
        <v>100</v>
      </c>
      <c r="DG184" t="s">
        <v>100</v>
      </c>
      <c r="DH184" t="s">
        <v>100</v>
      </c>
      <c r="DI184" t="s">
        <v>100</v>
      </c>
      <c r="DK184" t="str">
        <f>IF(AND(XPlan_raw[[#This Row],[BEng in Electronics]]&lt;&gt;"(tom)",XPlan_raw[[#This Row],[BEng in Electronics]]&lt;&gt;""),CT$11,"")</f>
        <v/>
      </c>
      <c r="DL184" t="str">
        <f>IF(AND(XPlan_raw[[#This Row],[BEng in Mechanical Engineering]]&lt;&gt;"(tom)",XPlan_raw[[#This Row],[BEng in Mechanical Engineering]]&lt;&gt;""),CU$11,"")</f>
        <v/>
      </c>
      <c r="DM184" t="str">
        <f>IF(AND(XPlan_raw[[#This Row],[BEng in Mechatronics]]&lt;&gt;"(tom)",XPlan_raw[[#This Row],[BEng in Mechatronics]]&lt;&gt;""),CV$11,"")</f>
        <v/>
      </c>
      <c r="DN184" t="str">
        <f>IF(AND(XPlan_raw[[#This Row],[BSc in Electronics]]&lt;&gt;"(tom)",XPlan_raw[[#This Row],[BSc in Electronics]]&lt;&gt;""),CW$11,"")</f>
        <v/>
      </c>
      <c r="DO184" t="str">
        <f>IF(AND(XPlan_raw[[#This Row],[BSc in I&amp;B]]&lt;&gt;"(tom)",XPlan_raw[[#This Row],[BSc in I&amp;B]]&lt;&gt;""),CX$11,"")</f>
        <v/>
      </c>
      <c r="DP184" t="str">
        <f>IF(AND(XPlan_raw[[#This Row],[BSc in Software]]&lt;&gt;"(tom)",XPlan_raw[[#This Row],[BSc in Software]]&lt;&gt;""),CY$11,"")</f>
        <v/>
      </c>
      <c r="DQ184" t="str">
        <f>IF(AND(XPlan_raw[[#This Row],[BSc in Mechanical Engineering]]&lt;&gt;"(tom)",XPlan_raw[[#This Row],[BSc in Mechanical Engineering]]&lt;&gt;""),CZ$11,"")</f>
        <v/>
      </c>
      <c r="DR184" t="str">
        <f>IF(AND(XPlan_raw[[#This Row],[BSc in Mechatronic Engineering]]&lt;&gt;"(tom)",XPlan_raw[[#This Row],[BSc in Mechatronic Engineering]]&lt;&gt;""),DA$11,"")</f>
        <v/>
      </c>
      <c r="DS184" t="str">
        <f>IF(AND(XPlan_raw[[#This Row],[MSc in Electronics]]&lt;&gt;"(tom)",XPlan_raw[[#This Row],[MSc in Electronics]]&lt;&gt;""),DB$11,"")</f>
        <v/>
      </c>
      <c r="DT184" t="str">
        <f>IF(AND(XPlan_raw[[#This Row],[MSc in I&amp;B]]&lt;&gt;"(tom)",XPlan_raw[[#This Row],[MSc in I&amp;B]]&lt;&gt;""),DC$11,"")</f>
        <v/>
      </c>
      <c r="DU184" t="str">
        <f>IF(AND(XPlan_raw[[#This Row],[MSc in Pysics and Technology]]&lt;&gt;"(tom)",XPlan_raw[[#This Row],[MSc in Pysics and Technology]]&lt;&gt;""),DD$11,"")</f>
        <v/>
      </c>
      <c r="DV184" t="str">
        <f>IF(AND(XPlan_raw[[#This Row],[MSc in Software]]&lt;&gt;"(tom)",XPlan_raw[[#This Row],[MSc in Software]]&lt;&gt;""),DE$11,"")</f>
        <v/>
      </c>
      <c r="DW184" t="str">
        <f>IF(AND(XPlan_raw[[#This Row],[MSc in Mechanical Engineering]]&lt;&gt;"(tom)",XPlan_raw[[#This Row],[MSc in Mechanical Engineering]]&lt;&gt;""),DF$11,"")</f>
        <v/>
      </c>
      <c r="DX184" t="str">
        <f>IF(AND(XPlan_raw[[#This Row],[MSc in Mechatronic Engineering]]&lt;&gt;"(tom)",XPlan_raw[[#This Row],[MSc in Mechatronic Engineering]]&lt;&gt;""),DG$11,"")</f>
        <v/>
      </c>
      <c r="DY184" t="str">
        <f>IF(AND(XPlan_raw[[#This Row],[MSc in Supply Chain Digitalisation ]]&lt;&gt;"(tom)",XPlan_raw[[#This Row],[MSc in Supply Chain Digitalisation ]]&lt;&gt;""),DH$11,"")</f>
        <v/>
      </c>
      <c r="DZ184" t="str">
        <f>IF(AND(XPlan_raw[[#This Row],[Enkeltfag/Exchange]]&lt;&gt;"(tom)",XPlan_raw[[#This Row],[Enkeltfag/Exchange]]&lt;&gt;""),DI$11,"")</f>
        <v/>
      </c>
    </row>
    <row r="185" spans="2:130" x14ac:dyDescent="0.25">
      <c r="B185" t="str">
        <f>IF(Q185="ja",XPlan_rawFinal[[#This Row],[EKA_kode]],"")</f>
        <v/>
      </c>
      <c r="C185" t="e">
        <f>IF(XPlan[[#This Row],[EKA]]&lt;&gt;"",XPlan_rawFinal[[#This Row],[eka_langtnavn]],"")</f>
        <v>#VALUE!</v>
      </c>
      <c r="D185" t="e">
        <f>IF(XPlan[[#This Row],[EKA]]&lt;&gt;"",IF(XPlan_rawFinal[[#This Row],[Interne-kode]]&lt;&gt;"(tom)",XPlan_rawFinal[[#This Row],[Interne-kode]],""),"")</f>
        <v>#VALUE!</v>
      </c>
      <c r="E185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5" t="e">
        <f>IF(XPlan[[#This Row],[EKA]]&lt;&gt;"",IF(XPlan_rawFinal[[#This Row],[Campus]]&lt;&gt;"(tom)",XPlan_rawFinal[[#This Row],[Campus]],""),"")</f>
        <v>#VALUE!</v>
      </c>
      <c r="H185" t="e">
        <f>IF(XPlan[[#This Row],[EKA]]&lt;&gt;"",IF(OR(XPlan_rawFinal[[#This Row],[Prøveform]]="(tom)",XPlan_rawFinal[[#This Row],[Prøveform]]=""),"",XPlan_rawFinal[[#This Row],[Prøveform]]),"")</f>
        <v>#VALUE!</v>
      </c>
      <c r="I185" t="e">
        <f>IF(XPlan[[#This Row],[EKA]]&lt;&gt;"",IF(XPlan_rawFinal[[#This Row],[Eksaminator_samlet]]&lt;&gt;"",XPlan_rawFinal[[#This Row],[Eksaminator_samlet]],""),"")</f>
        <v>#VALUE!</v>
      </c>
      <c r="J185" t="e">
        <f>IF(XPlan[[#This Row],[EKA]]&lt;&gt;"",IF(OR(XPlan_rawFinal[[#This Row],[Censur]]="(tom)",XPlan_rawFinal[[#This Row],[Censur]]=""),"",XPlan_rawFinal[[#This Row],[Censur]]),"")</f>
        <v>#VALUE!</v>
      </c>
      <c r="K1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5" t="s">
        <v>90</v>
      </c>
      <c r="M185" t="e">
        <f>IF(XPlan[[#This Row],[EKA]]&lt;&gt;"",IF(XPlan_rawFinal[[#This Row],[BEMÆRK]]&lt;&gt;"(tom)",XPlan_rawFinal[[#This Row],[BEMÆRK]],""),"")</f>
        <v>#VALUE!</v>
      </c>
      <c r="N18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S185" s="34"/>
      <c r="T185" s="34"/>
      <c r="U185" s="34"/>
      <c r="V185" s="34"/>
      <c r="W185" s="33"/>
      <c r="X185" s="43"/>
      <c r="Y185" s="31"/>
      <c r="Z185" s="34"/>
      <c r="AA185" s="34"/>
      <c r="AC185" s="43"/>
      <c r="AD185" s="31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V185" s="34"/>
      <c r="BD185" s="4"/>
      <c r="BE185" s="4"/>
      <c r="BI185" s="4"/>
      <c r="BJ185" s="4"/>
      <c r="CE185" s="31"/>
      <c r="CF185" s="32"/>
      <c r="CG185" s="32"/>
      <c r="CH185" s="32"/>
      <c r="CI185" s="32"/>
      <c r="CJ185" s="33"/>
      <c r="CK185" s="33"/>
      <c r="CL185" s="32"/>
      <c r="CM185" s="34"/>
      <c r="CN185" s="32"/>
      <c r="CO185" s="33"/>
      <c r="CP185" s="33"/>
      <c r="CQ185" s="32"/>
      <c r="CT185" t="s">
        <v>100</v>
      </c>
      <c r="CU185" t="s">
        <v>100</v>
      </c>
      <c r="CV185" t="s">
        <v>100</v>
      </c>
      <c r="CW185" t="s">
        <v>100</v>
      </c>
      <c r="CX185" t="s">
        <v>100</v>
      </c>
      <c r="CY185" t="s">
        <v>100</v>
      </c>
      <c r="CZ185" t="s">
        <v>100</v>
      </c>
      <c r="DA185" t="s">
        <v>100</v>
      </c>
      <c r="DB185" t="s">
        <v>100</v>
      </c>
      <c r="DC185" t="s">
        <v>100</v>
      </c>
      <c r="DD185" t="s">
        <v>100</v>
      </c>
      <c r="DE185" t="s">
        <v>100</v>
      </c>
      <c r="DF185" t="s">
        <v>100</v>
      </c>
      <c r="DG185" t="s">
        <v>100</v>
      </c>
      <c r="DH185" t="s">
        <v>100</v>
      </c>
      <c r="DI185" t="s">
        <v>100</v>
      </c>
      <c r="DK185" t="str">
        <f>IF(AND(XPlan_raw[[#This Row],[BEng in Electronics]]&lt;&gt;"(tom)",XPlan_raw[[#This Row],[BEng in Electronics]]&lt;&gt;""),CT$11,"")</f>
        <v/>
      </c>
      <c r="DL185" t="str">
        <f>IF(AND(XPlan_raw[[#This Row],[BEng in Mechanical Engineering]]&lt;&gt;"(tom)",XPlan_raw[[#This Row],[BEng in Mechanical Engineering]]&lt;&gt;""),CU$11,"")</f>
        <v/>
      </c>
      <c r="DM185" t="str">
        <f>IF(AND(XPlan_raw[[#This Row],[BEng in Mechatronics]]&lt;&gt;"(tom)",XPlan_raw[[#This Row],[BEng in Mechatronics]]&lt;&gt;""),CV$11,"")</f>
        <v/>
      </c>
      <c r="DN185" t="str">
        <f>IF(AND(XPlan_raw[[#This Row],[BSc in Electronics]]&lt;&gt;"(tom)",XPlan_raw[[#This Row],[BSc in Electronics]]&lt;&gt;""),CW$11,"")</f>
        <v/>
      </c>
      <c r="DO185" t="str">
        <f>IF(AND(XPlan_raw[[#This Row],[BSc in I&amp;B]]&lt;&gt;"(tom)",XPlan_raw[[#This Row],[BSc in I&amp;B]]&lt;&gt;""),CX$11,"")</f>
        <v/>
      </c>
      <c r="DP185" t="str">
        <f>IF(AND(XPlan_raw[[#This Row],[BSc in Software]]&lt;&gt;"(tom)",XPlan_raw[[#This Row],[BSc in Software]]&lt;&gt;""),CY$11,"")</f>
        <v/>
      </c>
      <c r="DQ185" t="str">
        <f>IF(AND(XPlan_raw[[#This Row],[BSc in Mechanical Engineering]]&lt;&gt;"(tom)",XPlan_raw[[#This Row],[BSc in Mechanical Engineering]]&lt;&gt;""),CZ$11,"")</f>
        <v/>
      </c>
      <c r="DR185" t="str">
        <f>IF(AND(XPlan_raw[[#This Row],[BSc in Mechatronic Engineering]]&lt;&gt;"(tom)",XPlan_raw[[#This Row],[BSc in Mechatronic Engineering]]&lt;&gt;""),DA$11,"")</f>
        <v/>
      </c>
      <c r="DS185" t="str">
        <f>IF(AND(XPlan_raw[[#This Row],[MSc in Electronics]]&lt;&gt;"(tom)",XPlan_raw[[#This Row],[MSc in Electronics]]&lt;&gt;""),DB$11,"")</f>
        <v/>
      </c>
      <c r="DT185" t="str">
        <f>IF(AND(XPlan_raw[[#This Row],[MSc in I&amp;B]]&lt;&gt;"(tom)",XPlan_raw[[#This Row],[MSc in I&amp;B]]&lt;&gt;""),DC$11,"")</f>
        <v/>
      </c>
      <c r="DU185" t="str">
        <f>IF(AND(XPlan_raw[[#This Row],[MSc in Pysics and Technology]]&lt;&gt;"(tom)",XPlan_raw[[#This Row],[MSc in Pysics and Technology]]&lt;&gt;""),DD$11,"")</f>
        <v/>
      </c>
      <c r="DV185" t="str">
        <f>IF(AND(XPlan_raw[[#This Row],[MSc in Software]]&lt;&gt;"(tom)",XPlan_raw[[#This Row],[MSc in Software]]&lt;&gt;""),DE$11,"")</f>
        <v/>
      </c>
      <c r="DW185" t="str">
        <f>IF(AND(XPlan_raw[[#This Row],[MSc in Mechanical Engineering]]&lt;&gt;"(tom)",XPlan_raw[[#This Row],[MSc in Mechanical Engineering]]&lt;&gt;""),DF$11,"")</f>
        <v/>
      </c>
      <c r="DX185" t="str">
        <f>IF(AND(XPlan_raw[[#This Row],[MSc in Mechatronic Engineering]]&lt;&gt;"(tom)",XPlan_raw[[#This Row],[MSc in Mechatronic Engineering]]&lt;&gt;""),DG$11,"")</f>
        <v/>
      </c>
      <c r="DY185" t="str">
        <f>IF(AND(XPlan_raw[[#This Row],[MSc in Supply Chain Digitalisation ]]&lt;&gt;"(tom)",XPlan_raw[[#This Row],[MSc in Supply Chain Digitalisation ]]&lt;&gt;""),DH$11,"")</f>
        <v/>
      </c>
      <c r="DZ185" t="str">
        <f>IF(AND(XPlan_raw[[#This Row],[Enkeltfag/Exchange]]&lt;&gt;"(tom)",XPlan_raw[[#This Row],[Enkeltfag/Exchange]]&lt;&gt;""),DI$11,"")</f>
        <v/>
      </c>
    </row>
    <row r="186" spans="2:130" x14ac:dyDescent="0.25">
      <c r="B186" t="str">
        <f>IF(Q186="ja",XPlan_rawFinal[[#This Row],[EKA_kode]],"")</f>
        <v/>
      </c>
      <c r="C186" t="e">
        <f>IF(XPlan[[#This Row],[EKA]]&lt;&gt;"",XPlan_rawFinal[[#This Row],[eka_langtnavn]],"")</f>
        <v>#VALUE!</v>
      </c>
      <c r="D186" t="e">
        <f>IF(XPlan[[#This Row],[EKA]]&lt;&gt;"",IF(XPlan_rawFinal[[#This Row],[Interne-kode]]&lt;&gt;"(tom)",XPlan_rawFinal[[#This Row],[Interne-kode]],""),"")</f>
        <v>#VALUE!</v>
      </c>
      <c r="E186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6" t="e">
        <f>IF(XPlan[[#This Row],[EKA]]&lt;&gt;"",IF(XPlan_rawFinal[[#This Row],[Campus]]&lt;&gt;"(tom)",XPlan_rawFinal[[#This Row],[Campus]],""),"")</f>
        <v>#VALUE!</v>
      </c>
      <c r="H186" t="e">
        <f>IF(XPlan[[#This Row],[EKA]]&lt;&gt;"",IF(OR(XPlan_rawFinal[[#This Row],[Prøveform]]="(tom)",XPlan_rawFinal[[#This Row],[Prøveform]]=""),"",XPlan_rawFinal[[#This Row],[Prøveform]]),"")</f>
        <v>#VALUE!</v>
      </c>
      <c r="I186" t="e">
        <f>IF(XPlan[[#This Row],[EKA]]&lt;&gt;"",IF(XPlan_rawFinal[[#This Row],[Eksaminator_samlet]]&lt;&gt;"",XPlan_rawFinal[[#This Row],[Eksaminator_samlet]],""),"")</f>
        <v>#VALUE!</v>
      </c>
      <c r="J186" t="e">
        <f>IF(XPlan[[#This Row],[EKA]]&lt;&gt;"",IF(OR(XPlan_rawFinal[[#This Row],[Censur]]="(tom)",XPlan_rawFinal[[#This Row],[Censur]]=""),"",XPlan_rawFinal[[#This Row],[Censur]]),"")</f>
        <v>#VALUE!</v>
      </c>
      <c r="K1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6" t="s">
        <v>90</v>
      </c>
      <c r="M186" t="e">
        <f>IF(XPlan[[#This Row],[EKA]]&lt;&gt;"",IF(XPlan_rawFinal[[#This Row],[BEMÆRK]]&lt;&gt;"(tom)",XPlan_rawFinal[[#This Row],[BEMÆRK]],""),"")</f>
        <v>#VALUE!</v>
      </c>
      <c r="N18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S186" s="34"/>
      <c r="T186" s="34"/>
      <c r="U186" s="34"/>
      <c r="V186" s="34"/>
      <c r="W186" s="33"/>
      <c r="X186" s="43"/>
      <c r="Y186" s="31"/>
      <c r="Z186" s="34"/>
      <c r="AA186" s="34"/>
      <c r="AC186" s="43"/>
      <c r="AD186" s="31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V186" s="34"/>
      <c r="BD186" s="4"/>
      <c r="BE186" s="4"/>
      <c r="BI186" s="4"/>
      <c r="BJ186" s="4"/>
      <c r="CE186" s="31"/>
      <c r="CF186" s="32"/>
      <c r="CG186" s="32"/>
      <c r="CH186" s="32"/>
      <c r="CI186" s="32"/>
      <c r="CJ186" s="33"/>
      <c r="CK186" s="33"/>
      <c r="CL186" s="32"/>
      <c r="CM186" s="34"/>
      <c r="CN186" s="32"/>
      <c r="CO186" s="33"/>
      <c r="CP186" s="33"/>
      <c r="CQ186" s="32"/>
      <c r="CT186" t="s">
        <v>100</v>
      </c>
      <c r="CU186" t="s">
        <v>100</v>
      </c>
      <c r="CV186" t="s">
        <v>100</v>
      </c>
      <c r="CW186" t="s">
        <v>100</v>
      </c>
      <c r="CX186" t="s">
        <v>100</v>
      </c>
      <c r="CY186" t="s">
        <v>100</v>
      </c>
      <c r="CZ186" t="s">
        <v>100</v>
      </c>
      <c r="DA186" t="s">
        <v>100</v>
      </c>
      <c r="DB186" t="s">
        <v>100</v>
      </c>
      <c r="DC186" t="s">
        <v>100</v>
      </c>
      <c r="DD186" t="s">
        <v>100</v>
      </c>
      <c r="DE186" t="s">
        <v>100</v>
      </c>
      <c r="DF186" t="s">
        <v>100</v>
      </c>
      <c r="DG186" t="s">
        <v>100</v>
      </c>
      <c r="DH186" t="s">
        <v>100</v>
      </c>
      <c r="DI186" t="s">
        <v>100</v>
      </c>
      <c r="DK186" t="str">
        <f>IF(AND(XPlan_raw[[#This Row],[BEng in Electronics]]&lt;&gt;"(tom)",XPlan_raw[[#This Row],[BEng in Electronics]]&lt;&gt;""),CT$11,"")</f>
        <v/>
      </c>
      <c r="DL186" t="str">
        <f>IF(AND(XPlan_raw[[#This Row],[BEng in Mechanical Engineering]]&lt;&gt;"(tom)",XPlan_raw[[#This Row],[BEng in Mechanical Engineering]]&lt;&gt;""),CU$11,"")</f>
        <v/>
      </c>
      <c r="DM186" t="str">
        <f>IF(AND(XPlan_raw[[#This Row],[BEng in Mechatronics]]&lt;&gt;"(tom)",XPlan_raw[[#This Row],[BEng in Mechatronics]]&lt;&gt;""),CV$11,"")</f>
        <v/>
      </c>
      <c r="DN186" t="str">
        <f>IF(AND(XPlan_raw[[#This Row],[BSc in Electronics]]&lt;&gt;"(tom)",XPlan_raw[[#This Row],[BSc in Electronics]]&lt;&gt;""),CW$11,"")</f>
        <v/>
      </c>
      <c r="DO186" t="str">
        <f>IF(AND(XPlan_raw[[#This Row],[BSc in I&amp;B]]&lt;&gt;"(tom)",XPlan_raw[[#This Row],[BSc in I&amp;B]]&lt;&gt;""),CX$11,"")</f>
        <v/>
      </c>
      <c r="DP186" t="str">
        <f>IF(AND(XPlan_raw[[#This Row],[BSc in Software]]&lt;&gt;"(tom)",XPlan_raw[[#This Row],[BSc in Software]]&lt;&gt;""),CY$11,"")</f>
        <v/>
      </c>
      <c r="DQ186" t="str">
        <f>IF(AND(XPlan_raw[[#This Row],[BSc in Mechanical Engineering]]&lt;&gt;"(tom)",XPlan_raw[[#This Row],[BSc in Mechanical Engineering]]&lt;&gt;""),CZ$11,"")</f>
        <v/>
      </c>
      <c r="DR186" t="str">
        <f>IF(AND(XPlan_raw[[#This Row],[BSc in Mechatronic Engineering]]&lt;&gt;"(tom)",XPlan_raw[[#This Row],[BSc in Mechatronic Engineering]]&lt;&gt;""),DA$11,"")</f>
        <v/>
      </c>
      <c r="DS186" t="str">
        <f>IF(AND(XPlan_raw[[#This Row],[MSc in Electronics]]&lt;&gt;"(tom)",XPlan_raw[[#This Row],[MSc in Electronics]]&lt;&gt;""),DB$11,"")</f>
        <v/>
      </c>
      <c r="DT186" t="str">
        <f>IF(AND(XPlan_raw[[#This Row],[MSc in I&amp;B]]&lt;&gt;"(tom)",XPlan_raw[[#This Row],[MSc in I&amp;B]]&lt;&gt;""),DC$11,"")</f>
        <v/>
      </c>
      <c r="DU186" t="str">
        <f>IF(AND(XPlan_raw[[#This Row],[MSc in Pysics and Technology]]&lt;&gt;"(tom)",XPlan_raw[[#This Row],[MSc in Pysics and Technology]]&lt;&gt;""),DD$11,"")</f>
        <v/>
      </c>
      <c r="DV186" t="str">
        <f>IF(AND(XPlan_raw[[#This Row],[MSc in Software]]&lt;&gt;"(tom)",XPlan_raw[[#This Row],[MSc in Software]]&lt;&gt;""),DE$11,"")</f>
        <v/>
      </c>
      <c r="DW186" t="str">
        <f>IF(AND(XPlan_raw[[#This Row],[MSc in Mechanical Engineering]]&lt;&gt;"(tom)",XPlan_raw[[#This Row],[MSc in Mechanical Engineering]]&lt;&gt;""),DF$11,"")</f>
        <v/>
      </c>
      <c r="DX186" t="str">
        <f>IF(AND(XPlan_raw[[#This Row],[MSc in Mechatronic Engineering]]&lt;&gt;"(tom)",XPlan_raw[[#This Row],[MSc in Mechatronic Engineering]]&lt;&gt;""),DG$11,"")</f>
        <v/>
      </c>
      <c r="DY186" t="str">
        <f>IF(AND(XPlan_raw[[#This Row],[MSc in Supply Chain Digitalisation ]]&lt;&gt;"(tom)",XPlan_raw[[#This Row],[MSc in Supply Chain Digitalisation ]]&lt;&gt;""),DH$11,"")</f>
        <v/>
      </c>
      <c r="DZ186" t="str">
        <f>IF(AND(XPlan_raw[[#This Row],[Enkeltfag/Exchange]]&lt;&gt;"(tom)",XPlan_raw[[#This Row],[Enkeltfag/Exchange]]&lt;&gt;""),DI$11,"")</f>
        <v/>
      </c>
    </row>
    <row r="187" spans="2:130" x14ac:dyDescent="0.25">
      <c r="B187" t="str">
        <f>IF(Q187="ja",XPlan_rawFinal[[#This Row],[EKA_kode]],"")</f>
        <v/>
      </c>
      <c r="C187" t="e">
        <f>IF(XPlan[[#This Row],[EKA]]&lt;&gt;"",XPlan_rawFinal[[#This Row],[eka_langtnavn]],"")</f>
        <v>#VALUE!</v>
      </c>
      <c r="D187" t="e">
        <f>IF(XPlan[[#This Row],[EKA]]&lt;&gt;"",IF(XPlan_rawFinal[[#This Row],[Interne-kode]]&lt;&gt;"(tom)",XPlan_rawFinal[[#This Row],[Interne-kode]],""),"")</f>
        <v>#VALUE!</v>
      </c>
      <c r="E187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7" t="e">
        <f>IF(XPlan[[#This Row],[EKA]]&lt;&gt;"",IF(XPlan_rawFinal[[#This Row],[Campus]]&lt;&gt;"(tom)",XPlan_rawFinal[[#This Row],[Campus]],""),"")</f>
        <v>#VALUE!</v>
      </c>
      <c r="H187" t="e">
        <f>IF(XPlan[[#This Row],[EKA]]&lt;&gt;"",IF(OR(XPlan_rawFinal[[#This Row],[Prøveform]]="(tom)",XPlan_rawFinal[[#This Row],[Prøveform]]=""),"",XPlan_rawFinal[[#This Row],[Prøveform]]),"")</f>
        <v>#VALUE!</v>
      </c>
      <c r="I187" t="e">
        <f>IF(XPlan[[#This Row],[EKA]]&lt;&gt;"",IF(XPlan_rawFinal[[#This Row],[Eksaminator_samlet]]&lt;&gt;"",XPlan_rawFinal[[#This Row],[Eksaminator_samlet]],""),"")</f>
        <v>#VALUE!</v>
      </c>
      <c r="J187" t="e">
        <f>IF(XPlan[[#This Row],[EKA]]&lt;&gt;"",IF(OR(XPlan_rawFinal[[#This Row],[Censur]]="(tom)",XPlan_rawFinal[[#This Row],[Censur]]=""),"",XPlan_rawFinal[[#This Row],[Censur]]),"")</f>
        <v>#VALUE!</v>
      </c>
      <c r="K1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7" t="s">
        <v>90</v>
      </c>
      <c r="M187" t="e">
        <f>IF(XPlan[[#This Row],[EKA]]&lt;&gt;"",IF(XPlan_rawFinal[[#This Row],[BEMÆRK]]&lt;&gt;"(tom)",XPlan_rawFinal[[#This Row],[BEMÆRK]],""),"")</f>
        <v>#VALUE!</v>
      </c>
      <c r="N18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R187" s="46"/>
      <c r="S187" s="49"/>
      <c r="T187" s="32"/>
      <c r="U187" s="49"/>
      <c r="V187" s="32"/>
      <c r="W187" s="33"/>
      <c r="X187" s="43"/>
      <c r="Y187" s="46"/>
      <c r="Z187" s="32"/>
      <c r="AA187" s="49"/>
      <c r="AC187" s="47"/>
      <c r="AD187" s="31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  <c r="AQ187" s="32"/>
      <c r="AR187" s="32"/>
      <c r="AS187" s="32"/>
      <c r="AT187" s="32"/>
      <c r="AV187" s="32"/>
      <c r="CE187" s="31"/>
      <c r="CF187" s="32"/>
      <c r="CG187" s="32"/>
      <c r="CH187" s="32"/>
      <c r="CI187" s="32"/>
      <c r="CJ187" s="33"/>
      <c r="CK187" s="33"/>
      <c r="CL187" s="32"/>
      <c r="CM187" s="34"/>
      <c r="CN187" s="32"/>
      <c r="CO187" s="33"/>
      <c r="CP187" s="33"/>
      <c r="CQ187" s="32"/>
      <c r="CT187" t="s">
        <v>100</v>
      </c>
      <c r="CU187" t="s">
        <v>100</v>
      </c>
      <c r="CV187" t="s">
        <v>100</v>
      </c>
      <c r="CW187" t="s">
        <v>100</v>
      </c>
      <c r="CX187" t="s">
        <v>100</v>
      </c>
      <c r="CY187" t="s">
        <v>100</v>
      </c>
      <c r="CZ187" t="s">
        <v>100</v>
      </c>
      <c r="DA187" t="s">
        <v>100</v>
      </c>
      <c r="DB187" t="s">
        <v>100</v>
      </c>
      <c r="DC187" t="s">
        <v>100</v>
      </c>
      <c r="DD187" t="s">
        <v>100</v>
      </c>
      <c r="DE187" t="s">
        <v>100</v>
      </c>
      <c r="DF187" t="s">
        <v>100</v>
      </c>
      <c r="DG187" t="s">
        <v>100</v>
      </c>
      <c r="DH187" t="s">
        <v>100</v>
      </c>
      <c r="DI187" t="s">
        <v>100</v>
      </c>
      <c r="DK187" t="str">
        <f>IF(AND(XPlan_raw[[#This Row],[BEng in Electronics]]&lt;&gt;"(tom)",XPlan_raw[[#This Row],[BEng in Electronics]]&lt;&gt;""),CT$11,"")</f>
        <v/>
      </c>
      <c r="DL187" t="str">
        <f>IF(AND(XPlan_raw[[#This Row],[BEng in Mechanical Engineering]]&lt;&gt;"(tom)",XPlan_raw[[#This Row],[BEng in Mechanical Engineering]]&lt;&gt;""),CU$11,"")</f>
        <v/>
      </c>
      <c r="DM187" t="str">
        <f>IF(AND(XPlan_raw[[#This Row],[BEng in Mechatronics]]&lt;&gt;"(tom)",XPlan_raw[[#This Row],[BEng in Mechatronics]]&lt;&gt;""),CV$11,"")</f>
        <v/>
      </c>
      <c r="DN187" t="str">
        <f>IF(AND(XPlan_raw[[#This Row],[BSc in Electronics]]&lt;&gt;"(tom)",XPlan_raw[[#This Row],[BSc in Electronics]]&lt;&gt;""),CW$11,"")</f>
        <v/>
      </c>
      <c r="DO187" t="str">
        <f>IF(AND(XPlan_raw[[#This Row],[BSc in I&amp;B]]&lt;&gt;"(tom)",XPlan_raw[[#This Row],[BSc in I&amp;B]]&lt;&gt;""),CX$11,"")</f>
        <v/>
      </c>
      <c r="DP187" t="str">
        <f>IF(AND(XPlan_raw[[#This Row],[BSc in Software]]&lt;&gt;"(tom)",XPlan_raw[[#This Row],[BSc in Software]]&lt;&gt;""),CY$11,"")</f>
        <v/>
      </c>
      <c r="DQ187" t="str">
        <f>IF(AND(XPlan_raw[[#This Row],[BSc in Mechanical Engineering]]&lt;&gt;"(tom)",XPlan_raw[[#This Row],[BSc in Mechanical Engineering]]&lt;&gt;""),CZ$11,"")</f>
        <v/>
      </c>
      <c r="DR187" t="str">
        <f>IF(AND(XPlan_raw[[#This Row],[BSc in Mechatronic Engineering]]&lt;&gt;"(tom)",XPlan_raw[[#This Row],[BSc in Mechatronic Engineering]]&lt;&gt;""),DA$11,"")</f>
        <v/>
      </c>
      <c r="DS187" t="str">
        <f>IF(AND(XPlan_raw[[#This Row],[MSc in Electronics]]&lt;&gt;"(tom)",XPlan_raw[[#This Row],[MSc in Electronics]]&lt;&gt;""),DB$11,"")</f>
        <v/>
      </c>
      <c r="DT187" t="str">
        <f>IF(AND(XPlan_raw[[#This Row],[MSc in I&amp;B]]&lt;&gt;"(tom)",XPlan_raw[[#This Row],[MSc in I&amp;B]]&lt;&gt;""),DC$11,"")</f>
        <v/>
      </c>
      <c r="DU187" t="str">
        <f>IF(AND(XPlan_raw[[#This Row],[MSc in Pysics and Technology]]&lt;&gt;"(tom)",XPlan_raw[[#This Row],[MSc in Pysics and Technology]]&lt;&gt;""),DD$11,"")</f>
        <v/>
      </c>
      <c r="DV187" t="str">
        <f>IF(AND(XPlan_raw[[#This Row],[MSc in Software]]&lt;&gt;"(tom)",XPlan_raw[[#This Row],[MSc in Software]]&lt;&gt;""),DE$11,"")</f>
        <v/>
      </c>
      <c r="DW187" t="str">
        <f>IF(AND(XPlan_raw[[#This Row],[MSc in Mechanical Engineering]]&lt;&gt;"(tom)",XPlan_raw[[#This Row],[MSc in Mechanical Engineering]]&lt;&gt;""),DF$11,"")</f>
        <v/>
      </c>
      <c r="DX187" t="str">
        <f>IF(AND(XPlan_raw[[#This Row],[MSc in Mechatronic Engineering]]&lt;&gt;"(tom)",XPlan_raw[[#This Row],[MSc in Mechatronic Engineering]]&lt;&gt;""),DG$11,"")</f>
        <v/>
      </c>
      <c r="DY187" t="str">
        <f>IF(AND(XPlan_raw[[#This Row],[MSc in Supply Chain Digitalisation ]]&lt;&gt;"(tom)",XPlan_raw[[#This Row],[MSc in Supply Chain Digitalisation ]]&lt;&gt;""),DH$11,"")</f>
        <v/>
      </c>
      <c r="DZ187" t="str">
        <f>IF(AND(XPlan_raw[[#This Row],[Enkeltfag/Exchange]]&lt;&gt;"(tom)",XPlan_raw[[#This Row],[Enkeltfag/Exchange]]&lt;&gt;""),DI$11,"")</f>
        <v/>
      </c>
    </row>
    <row r="188" spans="2:130" x14ac:dyDescent="0.25">
      <c r="B188" t="str">
        <f>IF(Q188="ja",XPlan_rawFinal[[#This Row],[EKA_kode]],"")</f>
        <v/>
      </c>
      <c r="C188" t="e">
        <f>IF(XPlan[[#This Row],[EKA]]&lt;&gt;"",XPlan_rawFinal[[#This Row],[eka_langtnavn]],"")</f>
        <v>#VALUE!</v>
      </c>
      <c r="D188" t="e">
        <f>IF(XPlan[[#This Row],[EKA]]&lt;&gt;"",IF(XPlan_rawFinal[[#This Row],[Interne-kode]]&lt;&gt;"(tom)",XPlan_rawFinal[[#This Row],[Interne-kode]],""),"")</f>
        <v>#VALUE!</v>
      </c>
      <c r="E188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8" t="e">
        <f>IF(XPlan[[#This Row],[EKA]]&lt;&gt;"",IF(XPlan_rawFinal[[#This Row],[Campus]]&lt;&gt;"(tom)",XPlan_rawFinal[[#This Row],[Campus]],""),"")</f>
        <v>#VALUE!</v>
      </c>
      <c r="H188" t="e">
        <f>IF(XPlan[[#This Row],[EKA]]&lt;&gt;"",IF(OR(XPlan_rawFinal[[#This Row],[Prøveform]]="(tom)",XPlan_rawFinal[[#This Row],[Prøveform]]=""),"",XPlan_rawFinal[[#This Row],[Prøveform]]),"")</f>
        <v>#VALUE!</v>
      </c>
      <c r="I188" t="e">
        <f>IF(XPlan[[#This Row],[EKA]]&lt;&gt;"",IF(XPlan_rawFinal[[#This Row],[Eksaminator_samlet]]&lt;&gt;"",XPlan_rawFinal[[#This Row],[Eksaminator_samlet]],""),"")</f>
        <v>#VALUE!</v>
      </c>
      <c r="J188" t="e">
        <f>IF(XPlan[[#This Row],[EKA]]&lt;&gt;"",IF(OR(XPlan_rawFinal[[#This Row],[Censur]]="(tom)",XPlan_rawFinal[[#This Row],[Censur]]=""),"",XPlan_rawFinal[[#This Row],[Censur]]),"")</f>
        <v>#VALUE!</v>
      </c>
      <c r="K1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8" t="s">
        <v>90</v>
      </c>
      <c r="M188" t="e">
        <f>IF(XPlan[[#This Row],[EKA]]&lt;&gt;"",IF(XPlan_rawFinal[[#This Row],[BEMÆRK]]&lt;&gt;"(tom)",XPlan_rawFinal[[#This Row],[BEMÆRK]],""),"")</f>
        <v>#VALUE!</v>
      </c>
      <c r="N18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S188" s="34"/>
      <c r="T188" s="34"/>
      <c r="U188" s="34"/>
      <c r="V188" s="34"/>
      <c r="W188" s="33"/>
      <c r="X188" s="43"/>
      <c r="Y188" s="31"/>
      <c r="Z188" s="34"/>
      <c r="AA188" s="34"/>
      <c r="AC188" s="43"/>
      <c r="AD188" s="31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V188" s="34"/>
      <c r="CE188" s="31"/>
      <c r="CF188" s="32"/>
      <c r="CG188" s="32"/>
      <c r="CH188" s="32"/>
      <c r="CI188" s="32"/>
      <c r="CJ188" s="33"/>
      <c r="CK188" s="33"/>
      <c r="CL188" s="32"/>
      <c r="CM188" s="34"/>
      <c r="CN188" s="32"/>
      <c r="CO188" s="33"/>
      <c r="CP188" s="33"/>
      <c r="CQ188" s="32"/>
      <c r="CT188" t="s">
        <v>100</v>
      </c>
      <c r="CU188" t="s">
        <v>100</v>
      </c>
      <c r="CV188" t="s">
        <v>100</v>
      </c>
      <c r="CW188" t="s">
        <v>100</v>
      </c>
      <c r="CX188" t="s">
        <v>100</v>
      </c>
      <c r="CY188" t="s">
        <v>100</v>
      </c>
      <c r="CZ188" t="s">
        <v>100</v>
      </c>
      <c r="DA188" t="s">
        <v>100</v>
      </c>
      <c r="DB188" t="s">
        <v>100</v>
      </c>
      <c r="DC188" t="s">
        <v>100</v>
      </c>
      <c r="DD188" t="s">
        <v>100</v>
      </c>
      <c r="DE188" t="s">
        <v>100</v>
      </c>
      <c r="DF188" t="s">
        <v>100</v>
      </c>
      <c r="DG188" t="s">
        <v>100</v>
      </c>
      <c r="DH188" t="s">
        <v>100</v>
      </c>
      <c r="DI188" t="s">
        <v>100</v>
      </c>
      <c r="DK188" t="str">
        <f>IF(AND(XPlan_raw[[#This Row],[BEng in Electronics]]&lt;&gt;"(tom)",XPlan_raw[[#This Row],[BEng in Electronics]]&lt;&gt;""),CT$11,"")</f>
        <v/>
      </c>
      <c r="DL188" t="str">
        <f>IF(AND(XPlan_raw[[#This Row],[BEng in Mechanical Engineering]]&lt;&gt;"(tom)",XPlan_raw[[#This Row],[BEng in Mechanical Engineering]]&lt;&gt;""),CU$11,"")</f>
        <v/>
      </c>
      <c r="DM188" t="str">
        <f>IF(AND(XPlan_raw[[#This Row],[BEng in Mechatronics]]&lt;&gt;"(tom)",XPlan_raw[[#This Row],[BEng in Mechatronics]]&lt;&gt;""),CV$11,"")</f>
        <v/>
      </c>
      <c r="DN188" t="str">
        <f>IF(AND(XPlan_raw[[#This Row],[BSc in Electronics]]&lt;&gt;"(tom)",XPlan_raw[[#This Row],[BSc in Electronics]]&lt;&gt;""),CW$11,"")</f>
        <v/>
      </c>
      <c r="DO188" t="str">
        <f>IF(AND(XPlan_raw[[#This Row],[BSc in I&amp;B]]&lt;&gt;"(tom)",XPlan_raw[[#This Row],[BSc in I&amp;B]]&lt;&gt;""),CX$11,"")</f>
        <v/>
      </c>
      <c r="DP188" t="str">
        <f>IF(AND(XPlan_raw[[#This Row],[BSc in Software]]&lt;&gt;"(tom)",XPlan_raw[[#This Row],[BSc in Software]]&lt;&gt;""),CY$11,"")</f>
        <v/>
      </c>
      <c r="DQ188" t="str">
        <f>IF(AND(XPlan_raw[[#This Row],[BSc in Mechanical Engineering]]&lt;&gt;"(tom)",XPlan_raw[[#This Row],[BSc in Mechanical Engineering]]&lt;&gt;""),CZ$11,"")</f>
        <v/>
      </c>
      <c r="DR188" t="str">
        <f>IF(AND(XPlan_raw[[#This Row],[BSc in Mechatronic Engineering]]&lt;&gt;"(tom)",XPlan_raw[[#This Row],[BSc in Mechatronic Engineering]]&lt;&gt;""),DA$11,"")</f>
        <v/>
      </c>
      <c r="DS188" t="str">
        <f>IF(AND(XPlan_raw[[#This Row],[MSc in Electronics]]&lt;&gt;"(tom)",XPlan_raw[[#This Row],[MSc in Electronics]]&lt;&gt;""),DB$11,"")</f>
        <v/>
      </c>
      <c r="DT188" t="str">
        <f>IF(AND(XPlan_raw[[#This Row],[MSc in I&amp;B]]&lt;&gt;"(tom)",XPlan_raw[[#This Row],[MSc in I&amp;B]]&lt;&gt;""),DC$11,"")</f>
        <v/>
      </c>
      <c r="DU188" t="str">
        <f>IF(AND(XPlan_raw[[#This Row],[MSc in Pysics and Technology]]&lt;&gt;"(tom)",XPlan_raw[[#This Row],[MSc in Pysics and Technology]]&lt;&gt;""),DD$11,"")</f>
        <v/>
      </c>
      <c r="DV188" t="str">
        <f>IF(AND(XPlan_raw[[#This Row],[MSc in Software]]&lt;&gt;"(tom)",XPlan_raw[[#This Row],[MSc in Software]]&lt;&gt;""),DE$11,"")</f>
        <v/>
      </c>
      <c r="DW188" t="str">
        <f>IF(AND(XPlan_raw[[#This Row],[MSc in Mechanical Engineering]]&lt;&gt;"(tom)",XPlan_raw[[#This Row],[MSc in Mechanical Engineering]]&lt;&gt;""),DF$11,"")</f>
        <v/>
      </c>
      <c r="DX188" t="str">
        <f>IF(AND(XPlan_raw[[#This Row],[MSc in Mechatronic Engineering]]&lt;&gt;"(tom)",XPlan_raw[[#This Row],[MSc in Mechatronic Engineering]]&lt;&gt;""),DG$11,"")</f>
        <v/>
      </c>
      <c r="DY188" t="str">
        <f>IF(AND(XPlan_raw[[#This Row],[MSc in Supply Chain Digitalisation ]]&lt;&gt;"(tom)",XPlan_raw[[#This Row],[MSc in Supply Chain Digitalisation ]]&lt;&gt;""),DH$11,"")</f>
        <v/>
      </c>
      <c r="DZ188" t="str">
        <f>IF(AND(XPlan_raw[[#This Row],[Enkeltfag/Exchange]]&lt;&gt;"(tom)",XPlan_raw[[#This Row],[Enkeltfag/Exchange]]&lt;&gt;""),DI$11,"")</f>
        <v/>
      </c>
    </row>
    <row r="189" spans="2:130" x14ac:dyDescent="0.25">
      <c r="B189" t="str">
        <f>IF(Q189="ja",XPlan_rawFinal[[#This Row],[EKA_kode]],"")</f>
        <v/>
      </c>
      <c r="C189" t="e">
        <f>IF(XPlan[[#This Row],[EKA]]&lt;&gt;"",XPlan_rawFinal[[#This Row],[eka_langtnavn]],"")</f>
        <v>#VALUE!</v>
      </c>
      <c r="D189" t="e">
        <f>IF(XPlan[[#This Row],[EKA]]&lt;&gt;"",IF(XPlan_rawFinal[[#This Row],[Interne-kode]]&lt;&gt;"(tom)",XPlan_rawFinal[[#This Row],[Interne-kode]],""),"")</f>
        <v>#VALUE!</v>
      </c>
      <c r="E189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9" t="e">
        <f>IF(XPlan[[#This Row],[EKA]]&lt;&gt;"",IF(XPlan_rawFinal[[#This Row],[Campus]]&lt;&gt;"(tom)",XPlan_rawFinal[[#This Row],[Campus]],""),"")</f>
        <v>#VALUE!</v>
      </c>
      <c r="H189" t="e">
        <f>IF(XPlan[[#This Row],[EKA]]&lt;&gt;"",IF(OR(XPlan_rawFinal[[#This Row],[Prøveform]]="(tom)",XPlan_rawFinal[[#This Row],[Prøveform]]=""),"",XPlan_rawFinal[[#This Row],[Prøveform]]),"")</f>
        <v>#VALUE!</v>
      </c>
      <c r="I189" t="e">
        <f>IF(XPlan[[#This Row],[EKA]]&lt;&gt;"",IF(XPlan_rawFinal[[#This Row],[Eksaminator_samlet]]&lt;&gt;"",XPlan_rawFinal[[#This Row],[Eksaminator_samlet]],""),"")</f>
        <v>#VALUE!</v>
      </c>
      <c r="J189" t="e">
        <f>IF(XPlan[[#This Row],[EKA]]&lt;&gt;"",IF(OR(XPlan_rawFinal[[#This Row],[Censur]]="(tom)",XPlan_rawFinal[[#This Row],[Censur]]=""),"",XPlan_rawFinal[[#This Row],[Censur]]),"")</f>
        <v>#VALUE!</v>
      </c>
      <c r="K1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9" t="s">
        <v>90</v>
      </c>
      <c r="M189" t="e">
        <f>IF(XPlan[[#This Row],[EKA]]&lt;&gt;"",IF(XPlan_rawFinal[[#This Row],[BEMÆRK]]&lt;&gt;"(tom)",XPlan_rawFinal[[#This Row],[BEMÆRK]],""),"")</f>
        <v>#VALUE!</v>
      </c>
      <c r="N18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S189" s="34"/>
      <c r="T189" s="34"/>
      <c r="U189" s="34"/>
      <c r="V189" s="34"/>
      <c r="W189" s="33"/>
      <c r="X189" s="43"/>
      <c r="Y189" s="31"/>
      <c r="Z189" s="34"/>
      <c r="AA189" s="34"/>
      <c r="AC189" s="43"/>
      <c r="AD189" s="31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V189" s="34"/>
      <c r="CE189" s="31"/>
      <c r="CF189" s="32"/>
      <c r="CG189" s="32"/>
      <c r="CH189" s="32"/>
      <c r="CI189" s="32"/>
      <c r="CJ189" s="33"/>
      <c r="CK189" s="33"/>
      <c r="CL189" s="32"/>
      <c r="CM189" s="34"/>
      <c r="CN189" s="32"/>
      <c r="CO189" s="33"/>
      <c r="CP189" s="33"/>
      <c r="CQ189" s="32"/>
      <c r="CT189" t="s">
        <v>100</v>
      </c>
      <c r="CU189" t="s">
        <v>100</v>
      </c>
      <c r="CV189" t="s">
        <v>100</v>
      </c>
      <c r="CW189" t="s">
        <v>100</v>
      </c>
      <c r="CX189" t="s">
        <v>100</v>
      </c>
      <c r="CY189" t="s">
        <v>100</v>
      </c>
      <c r="CZ189" t="s">
        <v>100</v>
      </c>
      <c r="DA189" t="s">
        <v>100</v>
      </c>
      <c r="DB189" t="s">
        <v>100</v>
      </c>
      <c r="DC189" t="s">
        <v>100</v>
      </c>
      <c r="DD189" t="s">
        <v>100</v>
      </c>
      <c r="DE189" t="s">
        <v>100</v>
      </c>
      <c r="DF189" t="s">
        <v>100</v>
      </c>
      <c r="DG189" t="s">
        <v>100</v>
      </c>
      <c r="DH189" t="s">
        <v>100</v>
      </c>
      <c r="DI189" t="s">
        <v>100</v>
      </c>
      <c r="DK189" t="str">
        <f>IF(AND(XPlan_raw[[#This Row],[BEng in Electronics]]&lt;&gt;"(tom)",XPlan_raw[[#This Row],[BEng in Electronics]]&lt;&gt;""),CT$11,"")</f>
        <v/>
      </c>
      <c r="DL189" t="str">
        <f>IF(AND(XPlan_raw[[#This Row],[BEng in Mechanical Engineering]]&lt;&gt;"(tom)",XPlan_raw[[#This Row],[BEng in Mechanical Engineering]]&lt;&gt;""),CU$11,"")</f>
        <v/>
      </c>
      <c r="DM189" t="str">
        <f>IF(AND(XPlan_raw[[#This Row],[BEng in Mechatronics]]&lt;&gt;"(tom)",XPlan_raw[[#This Row],[BEng in Mechatronics]]&lt;&gt;""),CV$11,"")</f>
        <v/>
      </c>
      <c r="DN189" t="str">
        <f>IF(AND(XPlan_raw[[#This Row],[BSc in Electronics]]&lt;&gt;"(tom)",XPlan_raw[[#This Row],[BSc in Electronics]]&lt;&gt;""),CW$11,"")</f>
        <v/>
      </c>
      <c r="DO189" t="str">
        <f>IF(AND(XPlan_raw[[#This Row],[BSc in I&amp;B]]&lt;&gt;"(tom)",XPlan_raw[[#This Row],[BSc in I&amp;B]]&lt;&gt;""),CX$11,"")</f>
        <v/>
      </c>
      <c r="DP189" t="str">
        <f>IF(AND(XPlan_raw[[#This Row],[BSc in Software]]&lt;&gt;"(tom)",XPlan_raw[[#This Row],[BSc in Software]]&lt;&gt;""),CY$11,"")</f>
        <v/>
      </c>
      <c r="DQ189" t="str">
        <f>IF(AND(XPlan_raw[[#This Row],[BSc in Mechanical Engineering]]&lt;&gt;"(tom)",XPlan_raw[[#This Row],[BSc in Mechanical Engineering]]&lt;&gt;""),CZ$11,"")</f>
        <v/>
      </c>
      <c r="DR189" t="str">
        <f>IF(AND(XPlan_raw[[#This Row],[BSc in Mechatronic Engineering]]&lt;&gt;"(tom)",XPlan_raw[[#This Row],[BSc in Mechatronic Engineering]]&lt;&gt;""),DA$11,"")</f>
        <v/>
      </c>
      <c r="DS189" t="str">
        <f>IF(AND(XPlan_raw[[#This Row],[MSc in Electronics]]&lt;&gt;"(tom)",XPlan_raw[[#This Row],[MSc in Electronics]]&lt;&gt;""),DB$11,"")</f>
        <v/>
      </c>
      <c r="DT189" t="str">
        <f>IF(AND(XPlan_raw[[#This Row],[MSc in I&amp;B]]&lt;&gt;"(tom)",XPlan_raw[[#This Row],[MSc in I&amp;B]]&lt;&gt;""),DC$11,"")</f>
        <v/>
      </c>
      <c r="DU189" t="str">
        <f>IF(AND(XPlan_raw[[#This Row],[MSc in Pysics and Technology]]&lt;&gt;"(tom)",XPlan_raw[[#This Row],[MSc in Pysics and Technology]]&lt;&gt;""),DD$11,"")</f>
        <v/>
      </c>
      <c r="DV189" t="str">
        <f>IF(AND(XPlan_raw[[#This Row],[MSc in Software]]&lt;&gt;"(tom)",XPlan_raw[[#This Row],[MSc in Software]]&lt;&gt;""),DE$11,"")</f>
        <v/>
      </c>
      <c r="DW189" t="str">
        <f>IF(AND(XPlan_raw[[#This Row],[MSc in Mechanical Engineering]]&lt;&gt;"(tom)",XPlan_raw[[#This Row],[MSc in Mechanical Engineering]]&lt;&gt;""),DF$11,"")</f>
        <v/>
      </c>
      <c r="DX189" t="str">
        <f>IF(AND(XPlan_raw[[#This Row],[MSc in Mechatronic Engineering]]&lt;&gt;"(tom)",XPlan_raw[[#This Row],[MSc in Mechatronic Engineering]]&lt;&gt;""),DG$11,"")</f>
        <v/>
      </c>
      <c r="DY189" t="str">
        <f>IF(AND(XPlan_raw[[#This Row],[MSc in Supply Chain Digitalisation ]]&lt;&gt;"(tom)",XPlan_raw[[#This Row],[MSc in Supply Chain Digitalisation ]]&lt;&gt;""),DH$11,"")</f>
        <v/>
      </c>
      <c r="DZ189" t="str">
        <f>IF(AND(XPlan_raw[[#This Row],[Enkeltfag/Exchange]]&lt;&gt;"(tom)",XPlan_raw[[#This Row],[Enkeltfag/Exchange]]&lt;&gt;""),DI$11,"")</f>
        <v/>
      </c>
    </row>
    <row r="190" spans="2:130" x14ac:dyDescent="0.25">
      <c r="DK190" t="e">
        <f>IF(AND(XPlan_raw[[#This Row],[BEng in Electronics]]&lt;&gt;"(tom)",XPlan_raw[[#This Row],[BEng in Electronics]]&lt;&gt;""),CT$11,"")</f>
        <v>#VALUE!</v>
      </c>
      <c r="DL190" t="e">
        <f>IF(AND(XPlan_raw[[#This Row],[BEng in Mechanical Engineering]]&lt;&gt;"(tom)",XPlan_raw[[#This Row],[BEng in Mechanical Engineering]]&lt;&gt;""),CU$11,"")</f>
        <v>#VALUE!</v>
      </c>
      <c r="DM190" t="e">
        <f>IF(AND(XPlan_raw[[#This Row],[BEng in Mechatronics]]&lt;&gt;"(tom)",XPlan_raw[[#This Row],[BEng in Mechatronics]]&lt;&gt;""),CV$11,"")</f>
        <v>#VALUE!</v>
      </c>
      <c r="DN190" t="e">
        <f>IF(AND(XPlan_raw[[#This Row],[BSc in Electronics]]&lt;&gt;"(tom)",XPlan_raw[[#This Row],[BSc in Electronics]]&lt;&gt;""),CW$11,"")</f>
        <v>#VALUE!</v>
      </c>
      <c r="DO190" t="e">
        <f>IF(AND(XPlan_raw[[#This Row],[BSc in I&amp;B]]&lt;&gt;"(tom)",XPlan_raw[[#This Row],[BSc in I&amp;B]]&lt;&gt;""),CX$11,"")</f>
        <v>#VALUE!</v>
      </c>
      <c r="DP190" t="e">
        <f>IF(AND(XPlan_raw[[#This Row],[BSc in Software]]&lt;&gt;"(tom)",XPlan_raw[[#This Row],[BSc in Software]]&lt;&gt;""),CY$11,"")</f>
        <v>#VALUE!</v>
      </c>
      <c r="DQ190" t="e">
        <f>IF(AND(XPlan_raw[[#This Row],[BSc in Mechanical Engineering]]&lt;&gt;"(tom)",XPlan_raw[[#This Row],[BSc in Mechanical Engineering]]&lt;&gt;""),CZ$11,"")</f>
        <v>#VALUE!</v>
      </c>
      <c r="DR190" t="e">
        <f>IF(AND(XPlan_raw[[#This Row],[BSc in Mechatronic Engineering]]&lt;&gt;"(tom)",XPlan_raw[[#This Row],[BSc in Mechatronic Engineering]]&lt;&gt;""),DA$11,"")</f>
        <v>#VALUE!</v>
      </c>
      <c r="DS190" t="e">
        <f>IF(AND(XPlan_raw[[#This Row],[MSc in Electronics]]&lt;&gt;"(tom)",XPlan_raw[[#This Row],[MSc in Electronics]]&lt;&gt;""),DB$11,"")</f>
        <v>#VALUE!</v>
      </c>
      <c r="DT190" t="e">
        <f>IF(AND(XPlan_raw[[#This Row],[MSc in I&amp;B]]&lt;&gt;"(tom)",XPlan_raw[[#This Row],[MSc in I&amp;B]]&lt;&gt;""),DC$11,"")</f>
        <v>#VALUE!</v>
      </c>
      <c r="DU190" t="e">
        <f>IF(AND(XPlan_raw[[#This Row],[MSc in Pysics and Technology]]&lt;&gt;"(tom)",XPlan_raw[[#This Row],[MSc in Pysics and Technology]]&lt;&gt;""),DD$11,"")</f>
        <v>#VALUE!</v>
      </c>
      <c r="DV190" t="e">
        <f>IF(AND(XPlan_raw[[#This Row],[MSc in Software]]&lt;&gt;"(tom)",XPlan_raw[[#This Row],[MSc in Software]]&lt;&gt;""),DE$11,"")</f>
        <v>#VALUE!</v>
      </c>
      <c r="DW190" t="e">
        <f>IF(AND(XPlan_raw[[#This Row],[MSc in Mechanical Engineering]]&lt;&gt;"(tom)",XPlan_raw[[#This Row],[MSc in Mechanical Engineering]]&lt;&gt;""),DF$11,"")</f>
        <v>#VALUE!</v>
      </c>
      <c r="DX190" t="e">
        <f>IF(AND(XPlan_raw[[#This Row],[MSc in Mechatronic Engineering]]&lt;&gt;"(tom)",XPlan_raw[[#This Row],[MSc in Mechatronic Engineering]]&lt;&gt;""),DG$11,"")</f>
        <v>#VALUE!</v>
      </c>
      <c r="DY190" t="e">
        <f>IF(AND(XPlan_raw[[#This Row],[MSc in Supply Chain Digitalisation ]]&lt;&gt;"(tom)",XPlan_raw[[#This Row],[MSc in Supply Chain Digitalisation ]]&lt;&gt;""),DH$11,"")</f>
        <v>#VALUE!</v>
      </c>
      <c r="DZ190" t="e">
        <f>IF(AND(XPlan_raw[[#This Row],[Enkeltfag/Exchange]]&lt;&gt;"(tom)",XPlan_raw[[#This Row],[Enkeltfag/Exchange]]&lt;&gt;""),DI$11,"")</f>
        <v>#VALUE!</v>
      </c>
    </row>
    <row r="191" spans="2:130" x14ac:dyDescent="0.25">
      <c r="DK191" t="e">
        <f>IF(AND(XPlan_raw[[#This Row],[BEng in Electronics]]&lt;&gt;"(tom)",XPlan_raw[[#This Row],[BEng in Electronics]]&lt;&gt;""),CT$11,"")</f>
        <v>#VALUE!</v>
      </c>
      <c r="DL191" t="e">
        <f>IF(AND(XPlan_raw[[#This Row],[BEng in Mechanical Engineering]]&lt;&gt;"(tom)",XPlan_raw[[#This Row],[BEng in Mechanical Engineering]]&lt;&gt;""),CU$11,"")</f>
        <v>#VALUE!</v>
      </c>
      <c r="DM191" t="e">
        <f>IF(AND(XPlan_raw[[#This Row],[BEng in Mechatronics]]&lt;&gt;"(tom)",XPlan_raw[[#This Row],[BEng in Mechatronics]]&lt;&gt;""),CV$11,"")</f>
        <v>#VALUE!</v>
      </c>
      <c r="DN191" t="e">
        <f>IF(AND(XPlan_raw[[#This Row],[BSc in Electronics]]&lt;&gt;"(tom)",XPlan_raw[[#This Row],[BSc in Electronics]]&lt;&gt;""),CW$11,"")</f>
        <v>#VALUE!</v>
      </c>
      <c r="DO191" t="e">
        <f>IF(AND(XPlan_raw[[#This Row],[BSc in I&amp;B]]&lt;&gt;"(tom)",XPlan_raw[[#This Row],[BSc in I&amp;B]]&lt;&gt;""),CX$11,"")</f>
        <v>#VALUE!</v>
      </c>
      <c r="DP191" t="e">
        <f>IF(AND(XPlan_raw[[#This Row],[BSc in Software]]&lt;&gt;"(tom)",XPlan_raw[[#This Row],[BSc in Software]]&lt;&gt;""),CY$11,"")</f>
        <v>#VALUE!</v>
      </c>
      <c r="DQ191" t="e">
        <f>IF(AND(XPlan_raw[[#This Row],[BSc in Mechanical Engineering]]&lt;&gt;"(tom)",XPlan_raw[[#This Row],[BSc in Mechanical Engineering]]&lt;&gt;""),CZ$11,"")</f>
        <v>#VALUE!</v>
      </c>
      <c r="DR191" t="e">
        <f>IF(AND(XPlan_raw[[#This Row],[BSc in Mechatronic Engineering]]&lt;&gt;"(tom)",XPlan_raw[[#This Row],[BSc in Mechatronic Engineering]]&lt;&gt;""),DA$11,"")</f>
        <v>#VALUE!</v>
      </c>
      <c r="DS191" t="e">
        <f>IF(AND(XPlan_raw[[#This Row],[MSc in Electronics]]&lt;&gt;"(tom)",XPlan_raw[[#This Row],[MSc in Electronics]]&lt;&gt;""),DB$11,"")</f>
        <v>#VALUE!</v>
      </c>
      <c r="DT191" t="e">
        <f>IF(AND(XPlan_raw[[#This Row],[MSc in I&amp;B]]&lt;&gt;"(tom)",XPlan_raw[[#This Row],[MSc in I&amp;B]]&lt;&gt;""),DC$11,"")</f>
        <v>#VALUE!</v>
      </c>
      <c r="DU191" t="e">
        <f>IF(AND(XPlan_raw[[#This Row],[MSc in Pysics and Technology]]&lt;&gt;"(tom)",XPlan_raw[[#This Row],[MSc in Pysics and Technology]]&lt;&gt;""),DD$11,"")</f>
        <v>#VALUE!</v>
      </c>
      <c r="DV191" t="e">
        <f>IF(AND(XPlan_raw[[#This Row],[MSc in Software]]&lt;&gt;"(tom)",XPlan_raw[[#This Row],[MSc in Software]]&lt;&gt;""),DE$11,"")</f>
        <v>#VALUE!</v>
      </c>
      <c r="DW191" t="e">
        <f>IF(AND(XPlan_raw[[#This Row],[MSc in Mechanical Engineering]]&lt;&gt;"(tom)",XPlan_raw[[#This Row],[MSc in Mechanical Engineering]]&lt;&gt;""),DF$11,"")</f>
        <v>#VALUE!</v>
      </c>
      <c r="DX191" t="e">
        <f>IF(AND(XPlan_raw[[#This Row],[MSc in Mechatronic Engineering]]&lt;&gt;"(tom)",XPlan_raw[[#This Row],[MSc in Mechatronic Engineering]]&lt;&gt;""),DG$11,"")</f>
        <v>#VALUE!</v>
      </c>
      <c r="DY191" t="e">
        <f>IF(AND(XPlan_raw[[#This Row],[MSc in Supply Chain Digitalisation ]]&lt;&gt;"(tom)",XPlan_raw[[#This Row],[MSc in Supply Chain Digitalisation ]]&lt;&gt;""),DH$11,"")</f>
        <v>#VALUE!</v>
      </c>
      <c r="DZ191" t="e">
        <f>IF(AND(XPlan_raw[[#This Row],[Enkeltfag/Exchange]]&lt;&gt;"(tom)",XPlan_raw[[#This Row],[Enkeltfag/Exchange]]&lt;&gt;""),DI$11,"")</f>
        <v>#VALUE!</v>
      </c>
    </row>
    <row r="192" spans="2:130" x14ac:dyDescent="0.25">
      <c r="DK192" t="e">
        <f>IF(AND(XPlan_raw[[#This Row],[BEng in Electronics]]&lt;&gt;"(tom)",XPlan_raw[[#This Row],[BEng in Electronics]]&lt;&gt;""),CT$11,"")</f>
        <v>#VALUE!</v>
      </c>
      <c r="DL192" t="e">
        <f>IF(AND(XPlan_raw[[#This Row],[BEng in Mechanical Engineering]]&lt;&gt;"(tom)",XPlan_raw[[#This Row],[BEng in Mechanical Engineering]]&lt;&gt;""),CU$11,"")</f>
        <v>#VALUE!</v>
      </c>
      <c r="DM192" t="e">
        <f>IF(AND(XPlan_raw[[#This Row],[BEng in Mechatronics]]&lt;&gt;"(tom)",XPlan_raw[[#This Row],[BEng in Mechatronics]]&lt;&gt;""),CV$11,"")</f>
        <v>#VALUE!</v>
      </c>
      <c r="DN192" t="e">
        <f>IF(AND(XPlan_raw[[#This Row],[BSc in Electronics]]&lt;&gt;"(tom)",XPlan_raw[[#This Row],[BSc in Electronics]]&lt;&gt;""),CW$11,"")</f>
        <v>#VALUE!</v>
      </c>
      <c r="DO192" t="e">
        <f>IF(AND(XPlan_raw[[#This Row],[BSc in I&amp;B]]&lt;&gt;"(tom)",XPlan_raw[[#This Row],[BSc in I&amp;B]]&lt;&gt;""),CX$11,"")</f>
        <v>#VALUE!</v>
      </c>
      <c r="DP192" t="e">
        <f>IF(AND(XPlan_raw[[#This Row],[BSc in Software]]&lt;&gt;"(tom)",XPlan_raw[[#This Row],[BSc in Software]]&lt;&gt;""),CY$11,"")</f>
        <v>#VALUE!</v>
      </c>
      <c r="DQ192" t="e">
        <f>IF(AND(XPlan_raw[[#This Row],[BSc in Mechanical Engineering]]&lt;&gt;"(tom)",XPlan_raw[[#This Row],[BSc in Mechanical Engineering]]&lt;&gt;""),CZ$11,"")</f>
        <v>#VALUE!</v>
      </c>
      <c r="DR192" t="e">
        <f>IF(AND(XPlan_raw[[#This Row],[BSc in Mechatronic Engineering]]&lt;&gt;"(tom)",XPlan_raw[[#This Row],[BSc in Mechatronic Engineering]]&lt;&gt;""),DA$11,"")</f>
        <v>#VALUE!</v>
      </c>
      <c r="DS192" t="e">
        <f>IF(AND(XPlan_raw[[#This Row],[MSc in Electronics]]&lt;&gt;"(tom)",XPlan_raw[[#This Row],[MSc in Electronics]]&lt;&gt;""),DB$11,"")</f>
        <v>#VALUE!</v>
      </c>
      <c r="DT192" t="e">
        <f>IF(AND(XPlan_raw[[#This Row],[MSc in I&amp;B]]&lt;&gt;"(tom)",XPlan_raw[[#This Row],[MSc in I&amp;B]]&lt;&gt;""),DC$11,"")</f>
        <v>#VALUE!</v>
      </c>
      <c r="DU192" t="e">
        <f>IF(AND(XPlan_raw[[#This Row],[MSc in Pysics and Technology]]&lt;&gt;"(tom)",XPlan_raw[[#This Row],[MSc in Pysics and Technology]]&lt;&gt;""),DD$11,"")</f>
        <v>#VALUE!</v>
      </c>
      <c r="DV192" t="e">
        <f>IF(AND(XPlan_raw[[#This Row],[MSc in Software]]&lt;&gt;"(tom)",XPlan_raw[[#This Row],[MSc in Software]]&lt;&gt;""),DE$11,"")</f>
        <v>#VALUE!</v>
      </c>
      <c r="DW192" t="e">
        <f>IF(AND(XPlan_raw[[#This Row],[MSc in Mechanical Engineering]]&lt;&gt;"(tom)",XPlan_raw[[#This Row],[MSc in Mechanical Engineering]]&lt;&gt;""),DF$11,"")</f>
        <v>#VALUE!</v>
      </c>
      <c r="DX192" t="e">
        <f>IF(AND(XPlan_raw[[#This Row],[MSc in Mechatronic Engineering]]&lt;&gt;"(tom)",XPlan_raw[[#This Row],[MSc in Mechatronic Engineering]]&lt;&gt;""),DG$11,"")</f>
        <v>#VALUE!</v>
      </c>
      <c r="DY192" t="e">
        <f>IF(AND(XPlan_raw[[#This Row],[MSc in Supply Chain Digitalisation ]]&lt;&gt;"(tom)",XPlan_raw[[#This Row],[MSc in Supply Chain Digitalisation ]]&lt;&gt;""),DH$11,"")</f>
        <v>#VALUE!</v>
      </c>
      <c r="DZ192" t="e">
        <f>IF(AND(XPlan_raw[[#This Row],[Enkeltfag/Exchange]]&lt;&gt;"(tom)",XPlan_raw[[#This Row],[Enkeltfag/Exchange]]&lt;&gt;""),DI$11,"")</f>
        <v>#VALUE!</v>
      </c>
    </row>
    <row r="193" spans="115:130" x14ac:dyDescent="0.25">
      <c r="DK193" t="e">
        <f>IF(AND(XPlan_raw[[#This Row],[BEng in Electronics]]&lt;&gt;"(tom)",XPlan_raw[[#This Row],[BEng in Electronics]]&lt;&gt;""),CT$11,"")</f>
        <v>#VALUE!</v>
      </c>
      <c r="DL193" t="e">
        <f>IF(AND(XPlan_raw[[#This Row],[BEng in Mechanical Engineering]]&lt;&gt;"(tom)",XPlan_raw[[#This Row],[BEng in Mechanical Engineering]]&lt;&gt;""),CU$11,"")</f>
        <v>#VALUE!</v>
      </c>
      <c r="DM193" t="e">
        <f>IF(AND(XPlan_raw[[#This Row],[BEng in Mechatronics]]&lt;&gt;"(tom)",XPlan_raw[[#This Row],[BEng in Mechatronics]]&lt;&gt;""),CV$11,"")</f>
        <v>#VALUE!</v>
      </c>
      <c r="DN193" t="e">
        <f>IF(AND(XPlan_raw[[#This Row],[BSc in Electronics]]&lt;&gt;"(tom)",XPlan_raw[[#This Row],[BSc in Electronics]]&lt;&gt;""),CW$11,"")</f>
        <v>#VALUE!</v>
      </c>
      <c r="DO193" t="e">
        <f>IF(AND(XPlan_raw[[#This Row],[BSc in I&amp;B]]&lt;&gt;"(tom)",XPlan_raw[[#This Row],[BSc in I&amp;B]]&lt;&gt;""),CX$11,"")</f>
        <v>#VALUE!</v>
      </c>
      <c r="DP193" t="e">
        <f>IF(AND(XPlan_raw[[#This Row],[BSc in Software]]&lt;&gt;"(tom)",XPlan_raw[[#This Row],[BSc in Software]]&lt;&gt;""),CY$11,"")</f>
        <v>#VALUE!</v>
      </c>
      <c r="DQ193" t="e">
        <f>IF(AND(XPlan_raw[[#This Row],[BSc in Mechanical Engineering]]&lt;&gt;"(tom)",XPlan_raw[[#This Row],[BSc in Mechanical Engineering]]&lt;&gt;""),CZ$11,"")</f>
        <v>#VALUE!</v>
      </c>
      <c r="DR193" t="e">
        <f>IF(AND(XPlan_raw[[#This Row],[BSc in Mechatronic Engineering]]&lt;&gt;"(tom)",XPlan_raw[[#This Row],[BSc in Mechatronic Engineering]]&lt;&gt;""),DA$11,"")</f>
        <v>#VALUE!</v>
      </c>
      <c r="DS193" t="e">
        <f>IF(AND(XPlan_raw[[#This Row],[MSc in Electronics]]&lt;&gt;"(tom)",XPlan_raw[[#This Row],[MSc in Electronics]]&lt;&gt;""),DB$11,"")</f>
        <v>#VALUE!</v>
      </c>
      <c r="DT193" t="e">
        <f>IF(AND(XPlan_raw[[#This Row],[MSc in I&amp;B]]&lt;&gt;"(tom)",XPlan_raw[[#This Row],[MSc in I&amp;B]]&lt;&gt;""),DC$11,"")</f>
        <v>#VALUE!</v>
      </c>
      <c r="DU193" t="e">
        <f>IF(AND(XPlan_raw[[#This Row],[MSc in Pysics and Technology]]&lt;&gt;"(tom)",XPlan_raw[[#This Row],[MSc in Pysics and Technology]]&lt;&gt;""),DD$11,"")</f>
        <v>#VALUE!</v>
      </c>
      <c r="DV193" t="e">
        <f>IF(AND(XPlan_raw[[#This Row],[MSc in Software]]&lt;&gt;"(tom)",XPlan_raw[[#This Row],[MSc in Software]]&lt;&gt;""),DE$11,"")</f>
        <v>#VALUE!</v>
      </c>
      <c r="DW193" t="e">
        <f>IF(AND(XPlan_raw[[#This Row],[MSc in Mechanical Engineering]]&lt;&gt;"(tom)",XPlan_raw[[#This Row],[MSc in Mechanical Engineering]]&lt;&gt;""),DF$11,"")</f>
        <v>#VALUE!</v>
      </c>
      <c r="DX193" t="e">
        <f>IF(AND(XPlan_raw[[#This Row],[MSc in Mechatronic Engineering]]&lt;&gt;"(tom)",XPlan_raw[[#This Row],[MSc in Mechatronic Engineering]]&lt;&gt;""),DG$11,"")</f>
        <v>#VALUE!</v>
      </c>
      <c r="DY193" t="e">
        <f>IF(AND(XPlan_raw[[#This Row],[MSc in Supply Chain Digitalisation ]]&lt;&gt;"(tom)",XPlan_raw[[#This Row],[MSc in Supply Chain Digitalisation ]]&lt;&gt;""),DH$11,"")</f>
        <v>#VALUE!</v>
      </c>
      <c r="DZ193" t="e">
        <f>IF(AND(XPlan_raw[[#This Row],[Enkeltfag/Exchange]]&lt;&gt;"(tom)",XPlan_raw[[#This Row],[Enkeltfag/Exchange]]&lt;&gt;""),DI$11,"")</f>
        <v>#VALUE!</v>
      </c>
    </row>
    <row r="194" spans="115:130" x14ac:dyDescent="0.25">
      <c r="DK194" t="e">
        <f>IF(AND(XPlan_raw[[#This Row],[BEng in Electronics]]&lt;&gt;"(tom)",XPlan_raw[[#This Row],[BEng in Electronics]]&lt;&gt;""),CT$11,"")</f>
        <v>#VALUE!</v>
      </c>
      <c r="DL194" t="e">
        <f>IF(AND(XPlan_raw[[#This Row],[BEng in Mechanical Engineering]]&lt;&gt;"(tom)",XPlan_raw[[#This Row],[BEng in Mechanical Engineering]]&lt;&gt;""),CU$11,"")</f>
        <v>#VALUE!</v>
      </c>
      <c r="DM194" t="e">
        <f>IF(AND(XPlan_raw[[#This Row],[BEng in Mechatronics]]&lt;&gt;"(tom)",XPlan_raw[[#This Row],[BEng in Mechatronics]]&lt;&gt;""),CV$11,"")</f>
        <v>#VALUE!</v>
      </c>
      <c r="DN194" t="e">
        <f>IF(AND(XPlan_raw[[#This Row],[BSc in Electronics]]&lt;&gt;"(tom)",XPlan_raw[[#This Row],[BSc in Electronics]]&lt;&gt;""),CW$11,"")</f>
        <v>#VALUE!</v>
      </c>
      <c r="DO194" t="e">
        <f>IF(AND(XPlan_raw[[#This Row],[BSc in I&amp;B]]&lt;&gt;"(tom)",XPlan_raw[[#This Row],[BSc in I&amp;B]]&lt;&gt;""),CX$11,"")</f>
        <v>#VALUE!</v>
      </c>
      <c r="DP194" t="e">
        <f>IF(AND(XPlan_raw[[#This Row],[BSc in Software]]&lt;&gt;"(tom)",XPlan_raw[[#This Row],[BSc in Software]]&lt;&gt;""),CY$11,"")</f>
        <v>#VALUE!</v>
      </c>
      <c r="DQ194" t="e">
        <f>IF(AND(XPlan_raw[[#This Row],[BSc in Mechanical Engineering]]&lt;&gt;"(tom)",XPlan_raw[[#This Row],[BSc in Mechanical Engineering]]&lt;&gt;""),CZ$11,"")</f>
        <v>#VALUE!</v>
      </c>
      <c r="DR194" t="e">
        <f>IF(AND(XPlan_raw[[#This Row],[BSc in Mechatronic Engineering]]&lt;&gt;"(tom)",XPlan_raw[[#This Row],[BSc in Mechatronic Engineering]]&lt;&gt;""),DA$11,"")</f>
        <v>#VALUE!</v>
      </c>
      <c r="DS194" t="e">
        <f>IF(AND(XPlan_raw[[#This Row],[MSc in Electronics]]&lt;&gt;"(tom)",XPlan_raw[[#This Row],[MSc in Electronics]]&lt;&gt;""),DB$11,"")</f>
        <v>#VALUE!</v>
      </c>
      <c r="DT194" t="e">
        <f>IF(AND(XPlan_raw[[#This Row],[MSc in I&amp;B]]&lt;&gt;"(tom)",XPlan_raw[[#This Row],[MSc in I&amp;B]]&lt;&gt;""),DC$11,"")</f>
        <v>#VALUE!</v>
      </c>
      <c r="DU194" t="e">
        <f>IF(AND(XPlan_raw[[#This Row],[MSc in Pysics and Technology]]&lt;&gt;"(tom)",XPlan_raw[[#This Row],[MSc in Pysics and Technology]]&lt;&gt;""),DD$11,"")</f>
        <v>#VALUE!</v>
      </c>
      <c r="DV194" t="e">
        <f>IF(AND(XPlan_raw[[#This Row],[MSc in Software]]&lt;&gt;"(tom)",XPlan_raw[[#This Row],[MSc in Software]]&lt;&gt;""),DE$11,"")</f>
        <v>#VALUE!</v>
      </c>
      <c r="DW194" t="e">
        <f>IF(AND(XPlan_raw[[#This Row],[MSc in Mechanical Engineering]]&lt;&gt;"(tom)",XPlan_raw[[#This Row],[MSc in Mechanical Engineering]]&lt;&gt;""),DF$11,"")</f>
        <v>#VALUE!</v>
      </c>
      <c r="DX194" t="e">
        <f>IF(AND(XPlan_raw[[#This Row],[MSc in Mechatronic Engineering]]&lt;&gt;"(tom)",XPlan_raw[[#This Row],[MSc in Mechatronic Engineering]]&lt;&gt;""),DG$11,"")</f>
        <v>#VALUE!</v>
      </c>
      <c r="DY194" t="e">
        <f>IF(AND(XPlan_raw[[#This Row],[MSc in Supply Chain Digitalisation ]]&lt;&gt;"(tom)",XPlan_raw[[#This Row],[MSc in Supply Chain Digitalisation ]]&lt;&gt;""),DH$11,"")</f>
        <v>#VALUE!</v>
      </c>
      <c r="DZ194" t="e">
        <f>IF(AND(XPlan_raw[[#This Row],[Enkeltfag/Exchange]]&lt;&gt;"(tom)",XPlan_raw[[#This Row],[Enkeltfag/Exchange]]&lt;&gt;""),DI$11,"")</f>
        <v>#VALUE!</v>
      </c>
    </row>
    <row r="195" spans="115:130" x14ac:dyDescent="0.25">
      <c r="DK195" t="e">
        <f>IF(AND(XPlan_raw[[#This Row],[BEng in Electronics]]&lt;&gt;"(tom)",XPlan_raw[[#This Row],[BEng in Electronics]]&lt;&gt;""),CT$11,"")</f>
        <v>#VALUE!</v>
      </c>
      <c r="DL195" t="e">
        <f>IF(AND(XPlan_raw[[#This Row],[BEng in Mechanical Engineering]]&lt;&gt;"(tom)",XPlan_raw[[#This Row],[BEng in Mechanical Engineering]]&lt;&gt;""),CU$11,"")</f>
        <v>#VALUE!</v>
      </c>
      <c r="DM195" t="e">
        <f>IF(AND(XPlan_raw[[#This Row],[BEng in Mechatronics]]&lt;&gt;"(tom)",XPlan_raw[[#This Row],[BEng in Mechatronics]]&lt;&gt;""),CV$11,"")</f>
        <v>#VALUE!</v>
      </c>
      <c r="DN195" t="e">
        <f>IF(AND(XPlan_raw[[#This Row],[BSc in Electronics]]&lt;&gt;"(tom)",XPlan_raw[[#This Row],[BSc in Electronics]]&lt;&gt;""),CW$11,"")</f>
        <v>#VALUE!</v>
      </c>
      <c r="DO195" t="e">
        <f>IF(AND(XPlan_raw[[#This Row],[BSc in I&amp;B]]&lt;&gt;"(tom)",XPlan_raw[[#This Row],[BSc in I&amp;B]]&lt;&gt;""),CX$11,"")</f>
        <v>#VALUE!</v>
      </c>
      <c r="DP195" t="e">
        <f>IF(AND(XPlan_raw[[#This Row],[BSc in Software]]&lt;&gt;"(tom)",XPlan_raw[[#This Row],[BSc in Software]]&lt;&gt;""),CY$11,"")</f>
        <v>#VALUE!</v>
      </c>
      <c r="DQ195" t="e">
        <f>IF(AND(XPlan_raw[[#This Row],[BSc in Mechanical Engineering]]&lt;&gt;"(tom)",XPlan_raw[[#This Row],[BSc in Mechanical Engineering]]&lt;&gt;""),CZ$11,"")</f>
        <v>#VALUE!</v>
      </c>
      <c r="DR195" t="e">
        <f>IF(AND(XPlan_raw[[#This Row],[BSc in Mechatronic Engineering]]&lt;&gt;"(tom)",XPlan_raw[[#This Row],[BSc in Mechatronic Engineering]]&lt;&gt;""),DA$11,"")</f>
        <v>#VALUE!</v>
      </c>
      <c r="DS195" t="e">
        <f>IF(AND(XPlan_raw[[#This Row],[MSc in Electronics]]&lt;&gt;"(tom)",XPlan_raw[[#This Row],[MSc in Electronics]]&lt;&gt;""),DB$11,"")</f>
        <v>#VALUE!</v>
      </c>
      <c r="DT195" t="e">
        <f>IF(AND(XPlan_raw[[#This Row],[MSc in I&amp;B]]&lt;&gt;"(tom)",XPlan_raw[[#This Row],[MSc in I&amp;B]]&lt;&gt;""),DC$11,"")</f>
        <v>#VALUE!</v>
      </c>
      <c r="DU195" t="e">
        <f>IF(AND(XPlan_raw[[#This Row],[MSc in Pysics and Technology]]&lt;&gt;"(tom)",XPlan_raw[[#This Row],[MSc in Pysics and Technology]]&lt;&gt;""),DD$11,"")</f>
        <v>#VALUE!</v>
      </c>
      <c r="DV195" t="e">
        <f>IF(AND(XPlan_raw[[#This Row],[MSc in Software]]&lt;&gt;"(tom)",XPlan_raw[[#This Row],[MSc in Software]]&lt;&gt;""),DE$11,"")</f>
        <v>#VALUE!</v>
      </c>
      <c r="DW195" t="e">
        <f>IF(AND(XPlan_raw[[#This Row],[MSc in Mechanical Engineering]]&lt;&gt;"(tom)",XPlan_raw[[#This Row],[MSc in Mechanical Engineering]]&lt;&gt;""),DF$11,"")</f>
        <v>#VALUE!</v>
      </c>
      <c r="DX195" t="e">
        <f>IF(AND(XPlan_raw[[#This Row],[MSc in Mechatronic Engineering]]&lt;&gt;"(tom)",XPlan_raw[[#This Row],[MSc in Mechatronic Engineering]]&lt;&gt;""),DG$11,"")</f>
        <v>#VALUE!</v>
      </c>
      <c r="DY195" t="e">
        <f>IF(AND(XPlan_raw[[#This Row],[MSc in Supply Chain Digitalisation ]]&lt;&gt;"(tom)",XPlan_raw[[#This Row],[MSc in Supply Chain Digitalisation ]]&lt;&gt;""),DH$11,"")</f>
        <v>#VALUE!</v>
      </c>
      <c r="DZ195" t="e">
        <f>IF(AND(XPlan_raw[[#This Row],[Enkeltfag/Exchange]]&lt;&gt;"(tom)",XPlan_raw[[#This Row],[Enkeltfag/Exchange]]&lt;&gt;""),DI$11,"")</f>
        <v>#VALUE!</v>
      </c>
    </row>
    <row r="196" spans="115:130" x14ac:dyDescent="0.25">
      <c r="DK196" t="e">
        <f>IF(AND(XPlan_raw[[#This Row],[BEng in Electronics]]&lt;&gt;"(tom)",XPlan_raw[[#This Row],[BEng in Electronics]]&lt;&gt;""),CT$11,"")</f>
        <v>#VALUE!</v>
      </c>
      <c r="DL196" t="e">
        <f>IF(AND(XPlan_raw[[#This Row],[BEng in Mechanical Engineering]]&lt;&gt;"(tom)",XPlan_raw[[#This Row],[BEng in Mechanical Engineering]]&lt;&gt;""),CU$11,"")</f>
        <v>#VALUE!</v>
      </c>
      <c r="DM196" t="e">
        <f>IF(AND(XPlan_raw[[#This Row],[BEng in Mechatronics]]&lt;&gt;"(tom)",XPlan_raw[[#This Row],[BEng in Mechatronics]]&lt;&gt;""),CV$11,"")</f>
        <v>#VALUE!</v>
      </c>
      <c r="DN196" t="e">
        <f>IF(AND(XPlan_raw[[#This Row],[BSc in Electronics]]&lt;&gt;"(tom)",XPlan_raw[[#This Row],[BSc in Electronics]]&lt;&gt;""),CW$11,"")</f>
        <v>#VALUE!</v>
      </c>
      <c r="DO196" t="e">
        <f>IF(AND(XPlan_raw[[#This Row],[BSc in I&amp;B]]&lt;&gt;"(tom)",XPlan_raw[[#This Row],[BSc in I&amp;B]]&lt;&gt;""),CX$11,"")</f>
        <v>#VALUE!</v>
      </c>
      <c r="DP196" t="e">
        <f>IF(AND(XPlan_raw[[#This Row],[BSc in Software]]&lt;&gt;"(tom)",XPlan_raw[[#This Row],[BSc in Software]]&lt;&gt;""),CY$11,"")</f>
        <v>#VALUE!</v>
      </c>
      <c r="DQ196" t="e">
        <f>IF(AND(XPlan_raw[[#This Row],[BSc in Mechanical Engineering]]&lt;&gt;"(tom)",XPlan_raw[[#This Row],[BSc in Mechanical Engineering]]&lt;&gt;""),CZ$11,"")</f>
        <v>#VALUE!</v>
      </c>
      <c r="DR196" t="e">
        <f>IF(AND(XPlan_raw[[#This Row],[BSc in Mechatronic Engineering]]&lt;&gt;"(tom)",XPlan_raw[[#This Row],[BSc in Mechatronic Engineering]]&lt;&gt;""),DA$11,"")</f>
        <v>#VALUE!</v>
      </c>
      <c r="DS196" t="e">
        <f>IF(AND(XPlan_raw[[#This Row],[MSc in Electronics]]&lt;&gt;"(tom)",XPlan_raw[[#This Row],[MSc in Electronics]]&lt;&gt;""),DB$11,"")</f>
        <v>#VALUE!</v>
      </c>
      <c r="DT196" t="e">
        <f>IF(AND(XPlan_raw[[#This Row],[MSc in I&amp;B]]&lt;&gt;"(tom)",XPlan_raw[[#This Row],[MSc in I&amp;B]]&lt;&gt;""),DC$11,"")</f>
        <v>#VALUE!</v>
      </c>
      <c r="DU196" t="e">
        <f>IF(AND(XPlan_raw[[#This Row],[MSc in Pysics and Technology]]&lt;&gt;"(tom)",XPlan_raw[[#This Row],[MSc in Pysics and Technology]]&lt;&gt;""),DD$11,"")</f>
        <v>#VALUE!</v>
      </c>
      <c r="DV196" t="e">
        <f>IF(AND(XPlan_raw[[#This Row],[MSc in Software]]&lt;&gt;"(tom)",XPlan_raw[[#This Row],[MSc in Software]]&lt;&gt;""),DE$11,"")</f>
        <v>#VALUE!</v>
      </c>
      <c r="DW196" t="e">
        <f>IF(AND(XPlan_raw[[#This Row],[MSc in Mechanical Engineering]]&lt;&gt;"(tom)",XPlan_raw[[#This Row],[MSc in Mechanical Engineering]]&lt;&gt;""),DF$11,"")</f>
        <v>#VALUE!</v>
      </c>
      <c r="DX196" t="e">
        <f>IF(AND(XPlan_raw[[#This Row],[MSc in Mechatronic Engineering]]&lt;&gt;"(tom)",XPlan_raw[[#This Row],[MSc in Mechatronic Engineering]]&lt;&gt;""),DG$11,"")</f>
        <v>#VALUE!</v>
      </c>
      <c r="DY196" t="e">
        <f>IF(AND(XPlan_raw[[#This Row],[MSc in Supply Chain Digitalisation ]]&lt;&gt;"(tom)",XPlan_raw[[#This Row],[MSc in Supply Chain Digitalisation ]]&lt;&gt;""),DH$11,"")</f>
        <v>#VALUE!</v>
      </c>
      <c r="DZ196" t="e">
        <f>IF(AND(XPlan_raw[[#This Row],[Enkeltfag/Exchange]]&lt;&gt;"(tom)",XPlan_raw[[#This Row],[Enkeltfag/Exchange]]&lt;&gt;""),DI$11,"")</f>
        <v>#VALUE!</v>
      </c>
    </row>
    <row r="197" spans="115:130" x14ac:dyDescent="0.25">
      <c r="DK197" t="e">
        <f>IF(AND(XPlan_raw[[#This Row],[BEng in Electronics]]&lt;&gt;"(tom)",XPlan_raw[[#This Row],[BEng in Electronics]]&lt;&gt;""),CT$11,"")</f>
        <v>#VALUE!</v>
      </c>
      <c r="DL197" t="e">
        <f>IF(AND(XPlan_raw[[#This Row],[BEng in Mechanical Engineering]]&lt;&gt;"(tom)",XPlan_raw[[#This Row],[BEng in Mechanical Engineering]]&lt;&gt;""),CU$11,"")</f>
        <v>#VALUE!</v>
      </c>
      <c r="DM197" t="e">
        <f>IF(AND(XPlan_raw[[#This Row],[BEng in Mechatronics]]&lt;&gt;"(tom)",XPlan_raw[[#This Row],[BEng in Mechatronics]]&lt;&gt;""),CV$11,"")</f>
        <v>#VALUE!</v>
      </c>
      <c r="DN197" t="e">
        <f>IF(AND(XPlan_raw[[#This Row],[BSc in Electronics]]&lt;&gt;"(tom)",XPlan_raw[[#This Row],[BSc in Electronics]]&lt;&gt;""),CW$11,"")</f>
        <v>#VALUE!</v>
      </c>
      <c r="DO197" t="e">
        <f>IF(AND(XPlan_raw[[#This Row],[BSc in I&amp;B]]&lt;&gt;"(tom)",XPlan_raw[[#This Row],[BSc in I&amp;B]]&lt;&gt;""),CX$11,"")</f>
        <v>#VALUE!</v>
      </c>
      <c r="DP197" t="e">
        <f>IF(AND(XPlan_raw[[#This Row],[BSc in Software]]&lt;&gt;"(tom)",XPlan_raw[[#This Row],[BSc in Software]]&lt;&gt;""),CY$11,"")</f>
        <v>#VALUE!</v>
      </c>
      <c r="DQ197" t="e">
        <f>IF(AND(XPlan_raw[[#This Row],[BSc in Mechanical Engineering]]&lt;&gt;"(tom)",XPlan_raw[[#This Row],[BSc in Mechanical Engineering]]&lt;&gt;""),CZ$11,"")</f>
        <v>#VALUE!</v>
      </c>
      <c r="DR197" t="e">
        <f>IF(AND(XPlan_raw[[#This Row],[BSc in Mechatronic Engineering]]&lt;&gt;"(tom)",XPlan_raw[[#This Row],[BSc in Mechatronic Engineering]]&lt;&gt;""),DA$11,"")</f>
        <v>#VALUE!</v>
      </c>
      <c r="DS197" t="e">
        <f>IF(AND(XPlan_raw[[#This Row],[MSc in Electronics]]&lt;&gt;"(tom)",XPlan_raw[[#This Row],[MSc in Electronics]]&lt;&gt;""),DB$11,"")</f>
        <v>#VALUE!</v>
      </c>
      <c r="DT197" t="e">
        <f>IF(AND(XPlan_raw[[#This Row],[MSc in I&amp;B]]&lt;&gt;"(tom)",XPlan_raw[[#This Row],[MSc in I&amp;B]]&lt;&gt;""),DC$11,"")</f>
        <v>#VALUE!</v>
      </c>
      <c r="DU197" t="e">
        <f>IF(AND(XPlan_raw[[#This Row],[MSc in Pysics and Technology]]&lt;&gt;"(tom)",XPlan_raw[[#This Row],[MSc in Pysics and Technology]]&lt;&gt;""),DD$11,"")</f>
        <v>#VALUE!</v>
      </c>
      <c r="DV197" t="e">
        <f>IF(AND(XPlan_raw[[#This Row],[MSc in Software]]&lt;&gt;"(tom)",XPlan_raw[[#This Row],[MSc in Software]]&lt;&gt;""),DE$11,"")</f>
        <v>#VALUE!</v>
      </c>
      <c r="DW197" t="e">
        <f>IF(AND(XPlan_raw[[#This Row],[MSc in Mechanical Engineering]]&lt;&gt;"(tom)",XPlan_raw[[#This Row],[MSc in Mechanical Engineering]]&lt;&gt;""),DF$11,"")</f>
        <v>#VALUE!</v>
      </c>
      <c r="DX197" t="e">
        <f>IF(AND(XPlan_raw[[#This Row],[MSc in Mechatronic Engineering]]&lt;&gt;"(tom)",XPlan_raw[[#This Row],[MSc in Mechatronic Engineering]]&lt;&gt;""),DG$11,"")</f>
        <v>#VALUE!</v>
      </c>
      <c r="DY197" t="e">
        <f>IF(AND(XPlan_raw[[#This Row],[MSc in Supply Chain Digitalisation ]]&lt;&gt;"(tom)",XPlan_raw[[#This Row],[MSc in Supply Chain Digitalisation ]]&lt;&gt;""),DH$11,"")</f>
        <v>#VALUE!</v>
      </c>
      <c r="DZ197" t="e">
        <f>IF(AND(XPlan_raw[[#This Row],[Enkeltfag/Exchange]]&lt;&gt;"(tom)",XPlan_raw[[#This Row],[Enkeltfag/Exchange]]&lt;&gt;""),DI$11,"")</f>
        <v>#VALUE!</v>
      </c>
    </row>
    <row r="198" spans="115:130" x14ac:dyDescent="0.25">
      <c r="DK198" t="e">
        <f>IF(AND(XPlan_raw[[#This Row],[BEng in Electronics]]&lt;&gt;"(tom)",XPlan_raw[[#This Row],[BEng in Electronics]]&lt;&gt;""),CT$11,"")</f>
        <v>#VALUE!</v>
      </c>
      <c r="DL198" t="e">
        <f>IF(AND(XPlan_raw[[#This Row],[BEng in Mechanical Engineering]]&lt;&gt;"(tom)",XPlan_raw[[#This Row],[BEng in Mechanical Engineering]]&lt;&gt;""),CU$11,"")</f>
        <v>#VALUE!</v>
      </c>
      <c r="DM198" t="e">
        <f>IF(AND(XPlan_raw[[#This Row],[BEng in Mechatronics]]&lt;&gt;"(tom)",XPlan_raw[[#This Row],[BEng in Mechatronics]]&lt;&gt;""),CV$11,"")</f>
        <v>#VALUE!</v>
      </c>
      <c r="DN198" t="e">
        <f>IF(AND(XPlan_raw[[#This Row],[BSc in Electronics]]&lt;&gt;"(tom)",XPlan_raw[[#This Row],[BSc in Electronics]]&lt;&gt;""),CW$11,"")</f>
        <v>#VALUE!</v>
      </c>
      <c r="DO198" t="e">
        <f>IF(AND(XPlan_raw[[#This Row],[BSc in I&amp;B]]&lt;&gt;"(tom)",XPlan_raw[[#This Row],[BSc in I&amp;B]]&lt;&gt;""),CX$11,"")</f>
        <v>#VALUE!</v>
      </c>
      <c r="DP198" t="e">
        <f>IF(AND(XPlan_raw[[#This Row],[BSc in Software]]&lt;&gt;"(tom)",XPlan_raw[[#This Row],[BSc in Software]]&lt;&gt;""),CY$11,"")</f>
        <v>#VALUE!</v>
      </c>
      <c r="DQ198" t="e">
        <f>IF(AND(XPlan_raw[[#This Row],[BSc in Mechanical Engineering]]&lt;&gt;"(tom)",XPlan_raw[[#This Row],[BSc in Mechanical Engineering]]&lt;&gt;""),CZ$11,"")</f>
        <v>#VALUE!</v>
      </c>
      <c r="DR198" t="e">
        <f>IF(AND(XPlan_raw[[#This Row],[BSc in Mechatronic Engineering]]&lt;&gt;"(tom)",XPlan_raw[[#This Row],[BSc in Mechatronic Engineering]]&lt;&gt;""),DA$11,"")</f>
        <v>#VALUE!</v>
      </c>
      <c r="DS198" t="e">
        <f>IF(AND(XPlan_raw[[#This Row],[MSc in Electronics]]&lt;&gt;"(tom)",XPlan_raw[[#This Row],[MSc in Electronics]]&lt;&gt;""),DB$11,"")</f>
        <v>#VALUE!</v>
      </c>
      <c r="DT198" t="e">
        <f>IF(AND(XPlan_raw[[#This Row],[MSc in I&amp;B]]&lt;&gt;"(tom)",XPlan_raw[[#This Row],[MSc in I&amp;B]]&lt;&gt;""),DC$11,"")</f>
        <v>#VALUE!</v>
      </c>
      <c r="DU198" t="e">
        <f>IF(AND(XPlan_raw[[#This Row],[MSc in Pysics and Technology]]&lt;&gt;"(tom)",XPlan_raw[[#This Row],[MSc in Pysics and Technology]]&lt;&gt;""),DD$11,"")</f>
        <v>#VALUE!</v>
      </c>
      <c r="DV198" t="e">
        <f>IF(AND(XPlan_raw[[#This Row],[MSc in Software]]&lt;&gt;"(tom)",XPlan_raw[[#This Row],[MSc in Software]]&lt;&gt;""),DE$11,"")</f>
        <v>#VALUE!</v>
      </c>
      <c r="DW198" t="e">
        <f>IF(AND(XPlan_raw[[#This Row],[MSc in Mechanical Engineering]]&lt;&gt;"(tom)",XPlan_raw[[#This Row],[MSc in Mechanical Engineering]]&lt;&gt;""),DF$11,"")</f>
        <v>#VALUE!</v>
      </c>
      <c r="DX198" t="e">
        <f>IF(AND(XPlan_raw[[#This Row],[MSc in Mechatronic Engineering]]&lt;&gt;"(tom)",XPlan_raw[[#This Row],[MSc in Mechatronic Engineering]]&lt;&gt;""),DG$11,"")</f>
        <v>#VALUE!</v>
      </c>
      <c r="DY198" t="e">
        <f>IF(AND(XPlan_raw[[#This Row],[MSc in Supply Chain Digitalisation ]]&lt;&gt;"(tom)",XPlan_raw[[#This Row],[MSc in Supply Chain Digitalisation ]]&lt;&gt;""),DH$11,"")</f>
        <v>#VALUE!</v>
      </c>
      <c r="DZ198" t="e">
        <f>IF(AND(XPlan_raw[[#This Row],[Enkeltfag/Exchange]]&lt;&gt;"(tom)",XPlan_raw[[#This Row],[Enkeltfag/Exchange]]&lt;&gt;""),DI$11,"")</f>
        <v>#VALUE!</v>
      </c>
    </row>
    <row r="199" spans="115:130" x14ac:dyDescent="0.25">
      <c r="DK199" t="e">
        <f>IF(AND(XPlan_raw[[#This Row],[BEng in Electronics]]&lt;&gt;"(tom)",XPlan_raw[[#This Row],[BEng in Electronics]]&lt;&gt;""),CT$11,"")</f>
        <v>#VALUE!</v>
      </c>
      <c r="DL199" t="e">
        <f>IF(AND(XPlan_raw[[#This Row],[BEng in Mechanical Engineering]]&lt;&gt;"(tom)",XPlan_raw[[#This Row],[BEng in Mechanical Engineering]]&lt;&gt;""),CU$11,"")</f>
        <v>#VALUE!</v>
      </c>
      <c r="DM199" t="e">
        <f>IF(AND(XPlan_raw[[#This Row],[BEng in Mechatronics]]&lt;&gt;"(tom)",XPlan_raw[[#This Row],[BEng in Mechatronics]]&lt;&gt;""),CV$11,"")</f>
        <v>#VALUE!</v>
      </c>
      <c r="DN199" t="e">
        <f>IF(AND(XPlan_raw[[#This Row],[BSc in Electronics]]&lt;&gt;"(tom)",XPlan_raw[[#This Row],[BSc in Electronics]]&lt;&gt;""),CW$11,"")</f>
        <v>#VALUE!</v>
      </c>
      <c r="DO199" t="e">
        <f>IF(AND(XPlan_raw[[#This Row],[BSc in I&amp;B]]&lt;&gt;"(tom)",XPlan_raw[[#This Row],[BSc in I&amp;B]]&lt;&gt;""),CX$11,"")</f>
        <v>#VALUE!</v>
      </c>
      <c r="DP199" t="e">
        <f>IF(AND(XPlan_raw[[#This Row],[BSc in Software]]&lt;&gt;"(tom)",XPlan_raw[[#This Row],[BSc in Software]]&lt;&gt;""),CY$11,"")</f>
        <v>#VALUE!</v>
      </c>
      <c r="DQ199" t="e">
        <f>IF(AND(XPlan_raw[[#This Row],[BSc in Mechanical Engineering]]&lt;&gt;"(tom)",XPlan_raw[[#This Row],[BSc in Mechanical Engineering]]&lt;&gt;""),CZ$11,"")</f>
        <v>#VALUE!</v>
      </c>
      <c r="DR199" t="e">
        <f>IF(AND(XPlan_raw[[#This Row],[BSc in Mechatronic Engineering]]&lt;&gt;"(tom)",XPlan_raw[[#This Row],[BSc in Mechatronic Engineering]]&lt;&gt;""),DA$11,"")</f>
        <v>#VALUE!</v>
      </c>
      <c r="DS199" t="e">
        <f>IF(AND(XPlan_raw[[#This Row],[MSc in Electronics]]&lt;&gt;"(tom)",XPlan_raw[[#This Row],[MSc in Electronics]]&lt;&gt;""),DB$11,"")</f>
        <v>#VALUE!</v>
      </c>
      <c r="DT199" t="e">
        <f>IF(AND(XPlan_raw[[#This Row],[MSc in I&amp;B]]&lt;&gt;"(tom)",XPlan_raw[[#This Row],[MSc in I&amp;B]]&lt;&gt;""),DC$11,"")</f>
        <v>#VALUE!</v>
      </c>
      <c r="DU199" t="e">
        <f>IF(AND(XPlan_raw[[#This Row],[MSc in Pysics and Technology]]&lt;&gt;"(tom)",XPlan_raw[[#This Row],[MSc in Pysics and Technology]]&lt;&gt;""),DD$11,"")</f>
        <v>#VALUE!</v>
      </c>
      <c r="DV199" t="e">
        <f>IF(AND(XPlan_raw[[#This Row],[MSc in Software]]&lt;&gt;"(tom)",XPlan_raw[[#This Row],[MSc in Software]]&lt;&gt;""),DE$11,"")</f>
        <v>#VALUE!</v>
      </c>
      <c r="DW199" t="e">
        <f>IF(AND(XPlan_raw[[#This Row],[MSc in Mechanical Engineering]]&lt;&gt;"(tom)",XPlan_raw[[#This Row],[MSc in Mechanical Engineering]]&lt;&gt;""),DF$11,"")</f>
        <v>#VALUE!</v>
      </c>
      <c r="DX199" t="e">
        <f>IF(AND(XPlan_raw[[#This Row],[MSc in Mechatronic Engineering]]&lt;&gt;"(tom)",XPlan_raw[[#This Row],[MSc in Mechatronic Engineering]]&lt;&gt;""),DG$11,"")</f>
        <v>#VALUE!</v>
      </c>
      <c r="DY199" t="e">
        <f>IF(AND(XPlan_raw[[#This Row],[MSc in Supply Chain Digitalisation ]]&lt;&gt;"(tom)",XPlan_raw[[#This Row],[MSc in Supply Chain Digitalisation ]]&lt;&gt;""),DH$11,"")</f>
        <v>#VALUE!</v>
      </c>
      <c r="DZ199" t="e">
        <f>IF(AND(XPlan_raw[[#This Row],[Enkeltfag/Exchange]]&lt;&gt;"(tom)",XPlan_raw[[#This Row],[Enkeltfag/Exchange]]&lt;&gt;""),DI$11,"")</f>
        <v>#VALUE!</v>
      </c>
    </row>
    <row r="200" spans="115:130" x14ac:dyDescent="0.25">
      <c r="DK200" t="e">
        <f>IF(AND(XPlan_raw[[#This Row],[BEng in Electronics]]&lt;&gt;"(tom)",XPlan_raw[[#This Row],[BEng in Electronics]]&lt;&gt;""),CT$11,"")</f>
        <v>#VALUE!</v>
      </c>
      <c r="DL200" t="e">
        <f>IF(AND(XPlan_raw[[#This Row],[BEng in Mechanical Engineering]]&lt;&gt;"(tom)",XPlan_raw[[#This Row],[BEng in Mechanical Engineering]]&lt;&gt;""),CU$11,"")</f>
        <v>#VALUE!</v>
      </c>
      <c r="DM200" t="e">
        <f>IF(AND(XPlan_raw[[#This Row],[BEng in Mechatronics]]&lt;&gt;"(tom)",XPlan_raw[[#This Row],[BEng in Mechatronics]]&lt;&gt;""),CV$11,"")</f>
        <v>#VALUE!</v>
      </c>
      <c r="DN200" t="e">
        <f>IF(AND(XPlan_raw[[#This Row],[BSc in Electronics]]&lt;&gt;"(tom)",XPlan_raw[[#This Row],[BSc in Electronics]]&lt;&gt;""),CW$11,"")</f>
        <v>#VALUE!</v>
      </c>
      <c r="DO200" t="e">
        <f>IF(AND(XPlan_raw[[#This Row],[BSc in I&amp;B]]&lt;&gt;"(tom)",XPlan_raw[[#This Row],[BSc in I&amp;B]]&lt;&gt;""),CX$11,"")</f>
        <v>#VALUE!</v>
      </c>
      <c r="DP200" t="e">
        <f>IF(AND(XPlan_raw[[#This Row],[BSc in Software]]&lt;&gt;"(tom)",XPlan_raw[[#This Row],[BSc in Software]]&lt;&gt;""),CY$11,"")</f>
        <v>#VALUE!</v>
      </c>
      <c r="DQ200" t="e">
        <f>IF(AND(XPlan_raw[[#This Row],[BSc in Mechanical Engineering]]&lt;&gt;"(tom)",XPlan_raw[[#This Row],[BSc in Mechanical Engineering]]&lt;&gt;""),CZ$11,"")</f>
        <v>#VALUE!</v>
      </c>
      <c r="DR200" t="e">
        <f>IF(AND(XPlan_raw[[#This Row],[BSc in Mechatronic Engineering]]&lt;&gt;"(tom)",XPlan_raw[[#This Row],[BSc in Mechatronic Engineering]]&lt;&gt;""),DA$11,"")</f>
        <v>#VALUE!</v>
      </c>
      <c r="DS200" t="e">
        <f>IF(AND(XPlan_raw[[#This Row],[MSc in Electronics]]&lt;&gt;"(tom)",XPlan_raw[[#This Row],[MSc in Electronics]]&lt;&gt;""),DB$11,"")</f>
        <v>#VALUE!</v>
      </c>
      <c r="DT200" t="e">
        <f>IF(AND(XPlan_raw[[#This Row],[MSc in I&amp;B]]&lt;&gt;"(tom)",XPlan_raw[[#This Row],[MSc in I&amp;B]]&lt;&gt;""),DC$11,"")</f>
        <v>#VALUE!</v>
      </c>
      <c r="DU200" t="e">
        <f>IF(AND(XPlan_raw[[#This Row],[MSc in Pysics and Technology]]&lt;&gt;"(tom)",XPlan_raw[[#This Row],[MSc in Pysics and Technology]]&lt;&gt;""),DD$11,"")</f>
        <v>#VALUE!</v>
      </c>
      <c r="DV200" t="e">
        <f>IF(AND(XPlan_raw[[#This Row],[MSc in Software]]&lt;&gt;"(tom)",XPlan_raw[[#This Row],[MSc in Software]]&lt;&gt;""),DE$11,"")</f>
        <v>#VALUE!</v>
      </c>
      <c r="DW200" t="e">
        <f>IF(AND(XPlan_raw[[#This Row],[MSc in Mechanical Engineering]]&lt;&gt;"(tom)",XPlan_raw[[#This Row],[MSc in Mechanical Engineering]]&lt;&gt;""),DF$11,"")</f>
        <v>#VALUE!</v>
      </c>
      <c r="DX200" t="e">
        <f>IF(AND(XPlan_raw[[#This Row],[MSc in Mechatronic Engineering]]&lt;&gt;"(tom)",XPlan_raw[[#This Row],[MSc in Mechatronic Engineering]]&lt;&gt;""),DG$11,"")</f>
        <v>#VALUE!</v>
      </c>
      <c r="DY200" t="e">
        <f>IF(AND(XPlan_raw[[#This Row],[MSc in Supply Chain Digitalisation ]]&lt;&gt;"(tom)",XPlan_raw[[#This Row],[MSc in Supply Chain Digitalisation ]]&lt;&gt;""),DH$11,"")</f>
        <v>#VALUE!</v>
      </c>
      <c r="DZ200" t="e">
        <f>IF(AND(XPlan_raw[[#This Row],[Enkeltfag/Exchange]]&lt;&gt;"(tom)",XPlan_raw[[#This Row],[Enkeltfag/Exchange]]&lt;&gt;""),DI$11,"")</f>
        <v>#VALUE!</v>
      </c>
    </row>
    <row r="201" spans="115:130" x14ac:dyDescent="0.25">
      <c r="DK201" t="e">
        <f>IF(AND(XPlan_raw[[#This Row],[BEng in Electronics]]&lt;&gt;"(tom)",XPlan_raw[[#This Row],[BEng in Electronics]]&lt;&gt;""),CT$11,"")</f>
        <v>#VALUE!</v>
      </c>
      <c r="DL201" t="e">
        <f>IF(AND(XPlan_raw[[#This Row],[BEng in Mechanical Engineering]]&lt;&gt;"(tom)",XPlan_raw[[#This Row],[BEng in Mechanical Engineering]]&lt;&gt;""),CU$11,"")</f>
        <v>#VALUE!</v>
      </c>
      <c r="DM201" t="e">
        <f>IF(AND(XPlan_raw[[#This Row],[BEng in Mechatronics]]&lt;&gt;"(tom)",XPlan_raw[[#This Row],[BEng in Mechatronics]]&lt;&gt;""),CV$11,"")</f>
        <v>#VALUE!</v>
      </c>
      <c r="DN201" t="e">
        <f>IF(AND(XPlan_raw[[#This Row],[BSc in Electronics]]&lt;&gt;"(tom)",XPlan_raw[[#This Row],[BSc in Electronics]]&lt;&gt;""),CW$11,"")</f>
        <v>#VALUE!</v>
      </c>
      <c r="DO201" t="e">
        <f>IF(AND(XPlan_raw[[#This Row],[BSc in I&amp;B]]&lt;&gt;"(tom)",XPlan_raw[[#This Row],[BSc in I&amp;B]]&lt;&gt;""),CX$11,"")</f>
        <v>#VALUE!</v>
      </c>
      <c r="DP201" t="e">
        <f>IF(AND(XPlan_raw[[#This Row],[BSc in Software]]&lt;&gt;"(tom)",XPlan_raw[[#This Row],[BSc in Software]]&lt;&gt;""),CY$11,"")</f>
        <v>#VALUE!</v>
      </c>
      <c r="DQ201" t="e">
        <f>IF(AND(XPlan_raw[[#This Row],[BSc in Mechanical Engineering]]&lt;&gt;"(tom)",XPlan_raw[[#This Row],[BSc in Mechanical Engineering]]&lt;&gt;""),CZ$11,"")</f>
        <v>#VALUE!</v>
      </c>
      <c r="DR201" t="e">
        <f>IF(AND(XPlan_raw[[#This Row],[BSc in Mechatronic Engineering]]&lt;&gt;"(tom)",XPlan_raw[[#This Row],[BSc in Mechatronic Engineering]]&lt;&gt;""),DA$11,"")</f>
        <v>#VALUE!</v>
      </c>
      <c r="DS201" t="e">
        <f>IF(AND(XPlan_raw[[#This Row],[MSc in Electronics]]&lt;&gt;"(tom)",XPlan_raw[[#This Row],[MSc in Electronics]]&lt;&gt;""),DB$11,"")</f>
        <v>#VALUE!</v>
      </c>
      <c r="DT201" t="e">
        <f>IF(AND(XPlan_raw[[#This Row],[MSc in I&amp;B]]&lt;&gt;"(tom)",XPlan_raw[[#This Row],[MSc in I&amp;B]]&lt;&gt;""),DC$11,"")</f>
        <v>#VALUE!</v>
      </c>
      <c r="DU201" t="e">
        <f>IF(AND(XPlan_raw[[#This Row],[MSc in Pysics and Technology]]&lt;&gt;"(tom)",XPlan_raw[[#This Row],[MSc in Pysics and Technology]]&lt;&gt;""),DD$11,"")</f>
        <v>#VALUE!</v>
      </c>
      <c r="DV201" t="e">
        <f>IF(AND(XPlan_raw[[#This Row],[MSc in Software]]&lt;&gt;"(tom)",XPlan_raw[[#This Row],[MSc in Software]]&lt;&gt;""),DE$11,"")</f>
        <v>#VALUE!</v>
      </c>
      <c r="DW201" t="e">
        <f>IF(AND(XPlan_raw[[#This Row],[MSc in Mechanical Engineering]]&lt;&gt;"(tom)",XPlan_raw[[#This Row],[MSc in Mechanical Engineering]]&lt;&gt;""),DF$11,"")</f>
        <v>#VALUE!</v>
      </c>
      <c r="DX201" t="e">
        <f>IF(AND(XPlan_raw[[#This Row],[MSc in Mechatronic Engineering]]&lt;&gt;"(tom)",XPlan_raw[[#This Row],[MSc in Mechatronic Engineering]]&lt;&gt;""),DG$11,"")</f>
        <v>#VALUE!</v>
      </c>
      <c r="DY201" t="e">
        <f>IF(AND(XPlan_raw[[#This Row],[MSc in Supply Chain Digitalisation ]]&lt;&gt;"(tom)",XPlan_raw[[#This Row],[MSc in Supply Chain Digitalisation ]]&lt;&gt;""),DH$11,"")</f>
        <v>#VALUE!</v>
      </c>
      <c r="DZ201" t="e">
        <f>IF(AND(XPlan_raw[[#This Row],[Enkeltfag/Exchange]]&lt;&gt;"(tom)",XPlan_raw[[#This Row],[Enkeltfag/Exchange]]&lt;&gt;""),DI$11,"")</f>
        <v>#VALUE!</v>
      </c>
    </row>
    <row r="202" spans="115:130" x14ac:dyDescent="0.25">
      <c r="DK202" t="e">
        <f>IF(AND(XPlan_raw[[#This Row],[BEng in Electronics]]&lt;&gt;"(tom)",XPlan_raw[[#This Row],[BEng in Electronics]]&lt;&gt;""),CT$11,"")</f>
        <v>#VALUE!</v>
      </c>
      <c r="DL202" t="e">
        <f>IF(AND(XPlan_raw[[#This Row],[BEng in Mechanical Engineering]]&lt;&gt;"(tom)",XPlan_raw[[#This Row],[BEng in Mechanical Engineering]]&lt;&gt;""),CU$11,"")</f>
        <v>#VALUE!</v>
      </c>
      <c r="DM202" t="e">
        <f>IF(AND(XPlan_raw[[#This Row],[BEng in Mechatronics]]&lt;&gt;"(tom)",XPlan_raw[[#This Row],[BEng in Mechatronics]]&lt;&gt;""),CV$11,"")</f>
        <v>#VALUE!</v>
      </c>
      <c r="DN202" t="e">
        <f>IF(AND(XPlan_raw[[#This Row],[BSc in Electronics]]&lt;&gt;"(tom)",XPlan_raw[[#This Row],[BSc in Electronics]]&lt;&gt;""),CW$11,"")</f>
        <v>#VALUE!</v>
      </c>
      <c r="DO202" t="e">
        <f>IF(AND(XPlan_raw[[#This Row],[BSc in I&amp;B]]&lt;&gt;"(tom)",XPlan_raw[[#This Row],[BSc in I&amp;B]]&lt;&gt;""),CX$11,"")</f>
        <v>#VALUE!</v>
      </c>
      <c r="DP202" t="e">
        <f>IF(AND(XPlan_raw[[#This Row],[BSc in Software]]&lt;&gt;"(tom)",XPlan_raw[[#This Row],[BSc in Software]]&lt;&gt;""),CY$11,"")</f>
        <v>#VALUE!</v>
      </c>
      <c r="DQ202" t="e">
        <f>IF(AND(XPlan_raw[[#This Row],[BSc in Mechanical Engineering]]&lt;&gt;"(tom)",XPlan_raw[[#This Row],[BSc in Mechanical Engineering]]&lt;&gt;""),CZ$11,"")</f>
        <v>#VALUE!</v>
      </c>
      <c r="DR202" t="e">
        <f>IF(AND(XPlan_raw[[#This Row],[BSc in Mechatronic Engineering]]&lt;&gt;"(tom)",XPlan_raw[[#This Row],[BSc in Mechatronic Engineering]]&lt;&gt;""),DA$11,"")</f>
        <v>#VALUE!</v>
      </c>
      <c r="DS202" t="e">
        <f>IF(AND(XPlan_raw[[#This Row],[MSc in Electronics]]&lt;&gt;"(tom)",XPlan_raw[[#This Row],[MSc in Electronics]]&lt;&gt;""),DB$11,"")</f>
        <v>#VALUE!</v>
      </c>
      <c r="DT202" t="e">
        <f>IF(AND(XPlan_raw[[#This Row],[MSc in I&amp;B]]&lt;&gt;"(tom)",XPlan_raw[[#This Row],[MSc in I&amp;B]]&lt;&gt;""),DC$11,"")</f>
        <v>#VALUE!</v>
      </c>
      <c r="DU202" t="e">
        <f>IF(AND(XPlan_raw[[#This Row],[MSc in Pysics and Technology]]&lt;&gt;"(tom)",XPlan_raw[[#This Row],[MSc in Pysics and Technology]]&lt;&gt;""),DD$11,"")</f>
        <v>#VALUE!</v>
      </c>
      <c r="DV202" t="e">
        <f>IF(AND(XPlan_raw[[#This Row],[MSc in Software]]&lt;&gt;"(tom)",XPlan_raw[[#This Row],[MSc in Software]]&lt;&gt;""),DE$11,"")</f>
        <v>#VALUE!</v>
      </c>
      <c r="DW202" t="e">
        <f>IF(AND(XPlan_raw[[#This Row],[MSc in Mechanical Engineering]]&lt;&gt;"(tom)",XPlan_raw[[#This Row],[MSc in Mechanical Engineering]]&lt;&gt;""),DF$11,"")</f>
        <v>#VALUE!</v>
      </c>
      <c r="DX202" t="e">
        <f>IF(AND(XPlan_raw[[#This Row],[MSc in Mechatronic Engineering]]&lt;&gt;"(tom)",XPlan_raw[[#This Row],[MSc in Mechatronic Engineering]]&lt;&gt;""),DG$11,"")</f>
        <v>#VALUE!</v>
      </c>
      <c r="DY202" t="e">
        <f>IF(AND(XPlan_raw[[#This Row],[MSc in Supply Chain Digitalisation ]]&lt;&gt;"(tom)",XPlan_raw[[#This Row],[MSc in Supply Chain Digitalisation ]]&lt;&gt;""),DH$11,"")</f>
        <v>#VALUE!</v>
      </c>
      <c r="DZ202" t="e">
        <f>IF(AND(XPlan_raw[[#This Row],[Enkeltfag/Exchange]]&lt;&gt;"(tom)",XPlan_raw[[#This Row],[Enkeltfag/Exchange]]&lt;&gt;""),DI$11,"")</f>
        <v>#VALUE!</v>
      </c>
    </row>
    <row r="203" spans="115:130" x14ac:dyDescent="0.25">
      <c r="DK203" t="e">
        <f>IF(AND(XPlan_raw[[#This Row],[BEng in Electronics]]&lt;&gt;"(tom)",XPlan_raw[[#This Row],[BEng in Electronics]]&lt;&gt;""),CT$11,"")</f>
        <v>#VALUE!</v>
      </c>
      <c r="DL203" t="e">
        <f>IF(AND(XPlan_raw[[#This Row],[BEng in Mechanical Engineering]]&lt;&gt;"(tom)",XPlan_raw[[#This Row],[BEng in Mechanical Engineering]]&lt;&gt;""),CU$11,"")</f>
        <v>#VALUE!</v>
      </c>
      <c r="DM203" t="e">
        <f>IF(AND(XPlan_raw[[#This Row],[BEng in Mechatronics]]&lt;&gt;"(tom)",XPlan_raw[[#This Row],[BEng in Mechatronics]]&lt;&gt;""),CV$11,"")</f>
        <v>#VALUE!</v>
      </c>
      <c r="DN203" t="e">
        <f>IF(AND(XPlan_raw[[#This Row],[BSc in Electronics]]&lt;&gt;"(tom)",XPlan_raw[[#This Row],[BSc in Electronics]]&lt;&gt;""),CW$11,"")</f>
        <v>#VALUE!</v>
      </c>
      <c r="DO203" t="e">
        <f>IF(AND(XPlan_raw[[#This Row],[BSc in I&amp;B]]&lt;&gt;"(tom)",XPlan_raw[[#This Row],[BSc in I&amp;B]]&lt;&gt;""),CX$11,"")</f>
        <v>#VALUE!</v>
      </c>
      <c r="DP203" t="e">
        <f>IF(AND(XPlan_raw[[#This Row],[BSc in Software]]&lt;&gt;"(tom)",XPlan_raw[[#This Row],[BSc in Software]]&lt;&gt;""),CY$11,"")</f>
        <v>#VALUE!</v>
      </c>
      <c r="DQ203" t="e">
        <f>IF(AND(XPlan_raw[[#This Row],[BSc in Mechanical Engineering]]&lt;&gt;"(tom)",XPlan_raw[[#This Row],[BSc in Mechanical Engineering]]&lt;&gt;""),CZ$11,"")</f>
        <v>#VALUE!</v>
      </c>
      <c r="DR203" t="e">
        <f>IF(AND(XPlan_raw[[#This Row],[BSc in Mechatronic Engineering]]&lt;&gt;"(tom)",XPlan_raw[[#This Row],[BSc in Mechatronic Engineering]]&lt;&gt;""),DA$11,"")</f>
        <v>#VALUE!</v>
      </c>
      <c r="DS203" t="e">
        <f>IF(AND(XPlan_raw[[#This Row],[MSc in Electronics]]&lt;&gt;"(tom)",XPlan_raw[[#This Row],[MSc in Electronics]]&lt;&gt;""),DB$11,"")</f>
        <v>#VALUE!</v>
      </c>
      <c r="DT203" t="e">
        <f>IF(AND(XPlan_raw[[#This Row],[MSc in I&amp;B]]&lt;&gt;"(tom)",XPlan_raw[[#This Row],[MSc in I&amp;B]]&lt;&gt;""),DC$11,"")</f>
        <v>#VALUE!</v>
      </c>
      <c r="DU203" t="e">
        <f>IF(AND(XPlan_raw[[#This Row],[MSc in Pysics and Technology]]&lt;&gt;"(tom)",XPlan_raw[[#This Row],[MSc in Pysics and Technology]]&lt;&gt;""),DD$11,"")</f>
        <v>#VALUE!</v>
      </c>
      <c r="DV203" t="e">
        <f>IF(AND(XPlan_raw[[#This Row],[MSc in Software]]&lt;&gt;"(tom)",XPlan_raw[[#This Row],[MSc in Software]]&lt;&gt;""),DE$11,"")</f>
        <v>#VALUE!</v>
      </c>
      <c r="DW203" t="e">
        <f>IF(AND(XPlan_raw[[#This Row],[MSc in Mechanical Engineering]]&lt;&gt;"(tom)",XPlan_raw[[#This Row],[MSc in Mechanical Engineering]]&lt;&gt;""),DF$11,"")</f>
        <v>#VALUE!</v>
      </c>
      <c r="DX203" t="e">
        <f>IF(AND(XPlan_raw[[#This Row],[MSc in Mechatronic Engineering]]&lt;&gt;"(tom)",XPlan_raw[[#This Row],[MSc in Mechatronic Engineering]]&lt;&gt;""),DG$11,"")</f>
        <v>#VALUE!</v>
      </c>
      <c r="DY203" t="e">
        <f>IF(AND(XPlan_raw[[#This Row],[MSc in Supply Chain Digitalisation ]]&lt;&gt;"(tom)",XPlan_raw[[#This Row],[MSc in Supply Chain Digitalisation ]]&lt;&gt;""),DH$11,"")</f>
        <v>#VALUE!</v>
      </c>
      <c r="DZ203" t="e">
        <f>IF(AND(XPlan_raw[[#This Row],[Enkeltfag/Exchange]]&lt;&gt;"(tom)",XPlan_raw[[#This Row],[Enkeltfag/Exchange]]&lt;&gt;""),DI$11,"")</f>
        <v>#VALUE!</v>
      </c>
    </row>
    <row r="505" spans="49:49" x14ac:dyDescent="0.25">
      <c r="AW505" s="24"/>
    </row>
    <row r="506" spans="49:49" x14ac:dyDescent="0.25">
      <c r="AW506" s="24"/>
    </row>
    <row r="507" spans="49:49" x14ac:dyDescent="0.25">
      <c r="AW507" s="24"/>
    </row>
    <row r="508" spans="49:49" x14ac:dyDescent="0.25">
      <c r="AW508" s="24"/>
    </row>
    <row r="509" spans="49:49" x14ac:dyDescent="0.25">
      <c r="AW509" s="24"/>
    </row>
    <row r="510" spans="49:49" x14ac:dyDescent="0.25">
      <c r="AW510" s="24"/>
    </row>
    <row r="511" spans="49:49" x14ac:dyDescent="0.25">
      <c r="AW511" s="24"/>
    </row>
    <row r="512" spans="49:49" x14ac:dyDescent="0.25">
      <c r="AW512" s="24"/>
    </row>
    <row r="513" spans="49:49" x14ac:dyDescent="0.25">
      <c r="AW513" s="24"/>
    </row>
    <row r="514" spans="49:49" x14ac:dyDescent="0.25">
      <c r="AW514" s="24"/>
    </row>
    <row r="515" spans="49:49" x14ac:dyDescent="0.25">
      <c r="AW515" s="24"/>
    </row>
    <row r="516" spans="49:49" x14ac:dyDescent="0.25">
      <c r="AW516" s="24"/>
    </row>
    <row r="517" spans="49:49" x14ac:dyDescent="0.25">
      <c r="AW517" s="24"/>
    </row>
    <row r="518" spans="49:49" x14ac:dyDescent="0.25">
      <c r="AW518" s="24"/>
    </row>
    <row r="519" spans="49:49" x14ac:dyDescent="0.25">
      <c r="AW519" s="24"/>
    </row>
    <row r="520" spans="49:49" x14ac:dyDescent="0.25">
      <c r="AW520" s="24"/>
    </row>
    <row r="521" spans="49:49" x14ac:dyDescent="0.25">
      <c r="AW521" s="24"/>
    </row>
    <row r="522" spans="49:49" x14ac:dyDescent="0.25">
      <c r="AW522" s="24"/>
    </row>
    <row r="523" spans="49:49" x14ac:dyDescent="0.25">
      <c r="AW523" s="24"/>
    </row>
    <row r="524" spans="49:49" x14ac:dyDescent="0.25">
      <c r="AW524" s="24"/>
    </row>
    <row r="525" spans="49:49" x14ac:dyDescent="0.25">
      <c r="AW525" s="24"/>
    </row>
    <row r="526" spans="49:49" x14ac:dyDescent="0.25">
      <c r="AW526" s="24"/>
    </row>
    <row r="527" spans="49:49" x14ac:dyDescent="0.25">
      <c r="AW527" s="24"/>
    </row>
    <row r="528" spans="49:49" x14ac:dyDescent="0.25">
      <c r="AW528" s="24"/>
    </row>
    <row r="529" spans="49:49" x14ac:dyDescent="0.25">
      <c r="AW529" s="24"/>
    </row>
    <row r="530" spans="49:49" x14ac:dyDescent="0.25">
      <c r="AW530" s="24"/>
    </row>
    <row r="531" spans="49:49" x14ac:dyDescent="0.25">
      <c r="AW531" s="24"/>
    </row>
    <row r="532" spans="49:49" x14ac:dyDescent="0.25">
      <c r="AW532" s="24"/>
    </row>
    <row r="533" spans="49:49" x14ac:dyDescent="0.25">
      <c r="AW533" s="24"/>
    </row>
    <row r="534" spans="49:49" x14ac:dyDescent="0.25">
      <c r="AW534" s="24"/>
    </row>
    <row r="535" spans="49:49" x14ac:dyDescent="0.25">
      <c r="AW535" s="24"/>
    </row>
    <row r="536" spans="49:49" x14ac:dyDescent="0.25">
      <c r="AW536" s="24"/>
    </row>
    <row r="537" spans="49:49" x14ac:dyDescent="0.25">
      <c r="AW537" s="24"/>
    </row>
    <row r="538" spans="49:49" x14ac:dyDescent="0.25">
      <c r="AW538" s="24"/>
    </row>
    <row r="539" spans="49:49" x14ac:dyDescent="0.25">
      <c r="AW539" s="24"/>
    </row>
    <row r="540" spans="49:49" x14ac:dyDescent="0.25">
      <c r="AW540" s="24"/>
    </row>
    <row r="541" spans="49:49" x14ac:dyDescent="0.25">
      <c r="AW541" s="24"/>
    </row>
    <row r="542" spans="49:49" x14ac:dyDescent="0.25">
      <c r="AW542" s="24"/>
    </row>
    <row r="543" spans="49:49" x14ac:dyDescent="0.25">
      <c r="AW543" s="24"/>
    </row>
    <row r="544" spans="49:49" x14ac:dyDescent="0.25">
      <c r="AW544" s="24"/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E9367341BC49844B65F47DBDED08D50" ma:contentTypeVersion="8" ma:contentTypeDescription="Opret et nyt dokument." ma:contentTypeScope="" ma:versionID="07727623c343c37cd42d2811fa912605">
  <xsd:schema xmlns:xsd="http://www.w3.org/2001/XMLSchema" xmlns:xs="http://www.w3.org/2001/XMLSchema" xmlns:p="http://schemas.microsoft.com/office/2006/metadata/properties" xmlns:ns2="74a0ea78-14ed-4cae-b9fc-41c53c1e3642" targetNamespace="http://schemas.microsoft.com/office/2006/metadata/properties" ma:root="true" ma:fieldsID="7a3e1d18b612b8ff2b546bc68d063e01" ns2:_="">
    <xsd:import namespace="74a0ea78-14ed-4cae-b9fc-41c53c1e36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0ea78-14ed-4cae-b9fc-41c53c1e36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008EFC2-43C9-4708-B9D2-A6A362CFDE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BEF80D0-77D0-4E67-A7BF-865DCE3ACC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a0ea78-14ed-4cae-b9fc-41c53c1e36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489F09B-8711-408D-B852-E32B9397233B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74a0ea78-14ed-4cae-b9fc-41c53c1e3642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TEK Exam Schedule S26 - Sdb.</vt:lpstr>
      <vt:lpstr>XPlan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Casper Schmidt Jørgensen</dc:creator>
  <cp:keywords/>
  <dc:description/>
  <cp:lastModifiedBy>Casper Schmidt Jørgensen</cp:lastModifiedBy>
  <cp:revision/>
  <cp:lastPrinted>2026-02-26T12:15:57Z</cp:lastPrinted>
  <dcterms:created xsi:type="dcterms:W3CDTF">2023-10-24T08:24:46Z</dcterms:created>
  <dcterms:modified xsi:type="dcterms:W3CDTF">2026-03-05T13:07:48Z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0x0101004E9367341BC49844B65F47DBDED08D50</vt:lpwstr>
  </property>
</Properties>
</file>